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5" yWindow="-165" windowWidth="15570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externalReferences>
    <externalReference r:id="rId7"/>
    <externalReference r:id="rId8"/>
    <externalReference r:id="rId9"/>
  </externalReferences>
  <definedNames>
    <definedName name="_xlnm._FilterDatabase" localSheetId="2" hidden="1">'Выполнение работ'!$A$3:$O$70</definedName>
    <definedName name="_xlnm._FilterDatabase" localSheetId="3" hidden="1">'Финансирование '!$D$2:$D$739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'!$A$1:$AR$714</definedName>
  </definedNames>
  <calcPr calcId="162913" iterate="1"/>
</workbook>
</file>

<file path=xl/calcChain.xml><?xml version="1.0" encoding="utf-8"?>
<calcChain xmlns="http://schemas.openxmlformats.org/spreadsheetml/2006/main">
  <c r="E9" i="14" l="1"/>
  <c r="E10" i="14"/>
  <c r="E11" i="14"/>
  <c r="E12" i="14"/>
  <c r="E13" i="14"/>
  <c r="E14" i="14"/>
  <c r="E15" i="14"/>
  <c r="E16" i="14"/>
  <c r="E17" i="14"/>
  <c r="E18" i="14"/>
  <c r="E19" i="14"/>
  <c r="E20" i="14"/>
  <c r="E8" i="14"/>
  <c r="O16" i="14" l="1"/>
  <c r="AG20" i="14"/>
  <c r="F20" i="14"/>
  <c r="AG19" i="14"/>
  <c r="X19" i="14"/>
  <c r="O19" i="14"/>
  <c r="F19" i="14"/>
  <c r="AG18" i="14"/>
  <c r="X18" i="14"/>
  <c r="O18" i="14"/>
  <c r="F18" i="14"/>
  <c r="AG17" i="14"/>
  <c r="X17" i="14"/>
  <c r="O17" i="14"/>
  <c r="L17" i="14"/>
  <c r="I17" i="14"/>
  <c r="F17" i="14"/>
  <c r="AG16" i="14"/>
  <c r="X16" i="14"/>
  <c r="L16" i="14"/>
  <c r="I16" i="14"/>
  <c r="F16" i="14"/>
  <c r="AG15" i="14"/>
  <c r="X15" i="14"/>
  <c r="O15" i="14"/>
  <c r="L15" i="14"/>
  <c r="I15" i="14"/>
  <c r="F15" i="14"/>
  <c r="AG14" i="14"/>
  <c r="X14" i="14"/>
  <c r="O14" i="14"/>
  <c r="F14" i="14"/>
  <c r="AG13" i="14"/>
  <c r="X13" i="14"/>
  <c r="O13" i="14"/>
  <c r="F13" i="14"/>
  <c r="AG12" i="14"/>
  <c r="X12" i="14"/>
  <c r="O12" i="14"/>
  <c r="F12" i="14"/>
  <c r="C12" i="14"/>
  <c r="AG11" i="14"/>
  <c r="X11" i="14"/>
  <c r="O11" i="14"/>
  <c r="F11" i="14"/>
  <c r="AG10" i="14"/>
  <c r="X10" i="14"/>
  <c r="O10" i="14"/>
  <c r="F10" i="14"/>
  <c r="AG9" i="14"/>
  <c r="X9" i="14"/>
  <c r="O9" i="14"/>
  <c r="F9" i="14"/>
  <c r="C9" i="14"/>
  <c r="AG8" i="14"/>
  <c r="X8" i="14"/>
  <c r="O8" i="14"/>
  <c r="L8" i="14"/>
  <c r="I8" i="14"/>
  <c r="F8" i="14"/>
  <c r="F22" i="17" l="1"/>
  <c r="G22" i="17" s="1"/>
  <c r="L21" i="17"/>
  <c r="F21" i="17"/>
  <c r="G21" i="17" s="1"/>
  <c r="E21" i="17"/>
  <c r="E20" i="17"/>
  <c r="E13" i="17" s="1"/>
  <c r="F19" i="17"/>
  <c r="G19" i="17" s="1"/>
  <c r="E19" i="17"/>
  <c r="F18" i="17"/>
  <c r="F17" i="17" s="1"/>
  <c r="E18" i="17"/>
  <c r="E11" i="17" s="1"/>
  <c r="E10" i="17" s="1"/>
  <c r="L17" i="17"/>
  <c r="E15" i="17"/>
  <c r="E14" i="17"/>
  <c r="F13" i="17"/>
  <c r="G13" i="17" s="1"/>
  <c r="F12" i="17"/>
  <c r="G12" i="17" s="1"/>
  <c r="E12" i="17"/>
  <c r="F14" i="17" l="1"/>
  <c r="G14" i="17" s="1"/>
  <c r="F11" i="17"/>
  <c r="F15" i="17"/>
  <c r="G15" i="17" s="1"/>
  <c r="G17" i="17"/>
  <c r="G20" i="17"/>
  <c r="E17" i="17"/>
  <c r="G18" i="17"/>
  <c r="F10" i="17" l="1"/>
  <c r="G10" i="17" s="1"/>
  <c r="G11" i="17"/>
  <c r="H696" i="13"/>
  <c r="I696" i="13"/>
  <c r="J696" i="13"/>
  <c r="K696" i="13"/>
  <c r="L696" i="13"/>
  <c r="M696" i="13"/>
  <c r="N696" i="13"/>
  <c r="O696" i="13"/>
  <c r="P696" i="13"/>
  <c r="Q696" i="13"/>
  <c r="R696" i="13"/>
  <c r="S696" i="13"/>
  <c r="T696" i="13"/>
  <c r="U696" i="13"/>
  <c r="V696" i="13"/>
  <c r="W696" i="13"/>
  <c r="X696" i="13"/>
  <c r="Y696" i="13"/>
  <c r="Z696" i="13"/>
  <c r="AA696" i="13"/>
  <c r="AB696" i="13"/>
  <c r="AC696" i="13"/>
  <c r="AD696" i="13"/>
  <c r="AE696" i="13"/>
  <c r="AF696" i="13"/>
  <c r="AG696" i="13"/>
  <c r="AH696" i="13"/>
  <c r="AI696" i="13"/>
  <c r="AJ696" i="13"/>
  <c r="AK696" i="13"/>
  <c r="AL696" i="13"/>
  <c r="AM696" i="13"/>
  <c r="AN696" i="13"/>
  <c r="AO696" i="13"/>
  <c r="AP696" i="13"/>
  <c r="AQ696" i="13"/>
  <c r="I695" i="13"/>
  <c r="J695" i="13"/>
  <c r="K695" i="13"/>
  <c r="L695" i="13"/>
  <c r="M695" i="13"/>
  <c r="N695" i="13"/>
  <c r="O695" i="13"/>
  <c r="P695" i="13"/>
  <c r="Q695" i="13"/>
  <c r="R695" i="13"/>
  <c r="S695" i="13"/>
  <c r="T695" i="13"/>
  <c r="U695" i="13"/>
  <c r="V695" i="13"/>
  <c r="W695" i="13"/>
  <c r="X695" i="13"/>
  <c r="Y695" i="13"/>
  <c r="Z695" i="13"/>
  <c r="AA695" i="13"/>
  <c r="AB695" i="13"/>
  <c r="AC695" i="13"/>
  <c r="AD695" i="13"/>
  <c r="AE695" i="13"/>
  <c r="AF695" i="13"/>
  <c r="AG695" i="13"/>
  <c r="AH695" i="13"/>
  <c r="AI695" i="13"/>
  <c r="AJ695" i="13"/>
  <c r="AK695" i="13"/>
  <c r="AL695" i="13"/>
  <c r="AM695" i="13"/>
  <c r="AN695" i="13"/>
  <c r="AO695" i="13"/>
  <c r="AP695" i="13"/>
  <c r="AQ695" i="13"/>
  <c r="H695" i="13"/>
  <c r="I701" i="13"/>
  <c r="J701" i="13"/>
  <c r="K701" i="13"/>
  <c r="L701" i="13"/>
  <c r="M701" i="13"/>
  <c r="N701" i="13"/>
  <c r="O701" i="13"/>
  <c r="P701" i="13"/>
  <c r="Q701" i="13"/>
  <c r="R701" i="13"/>
  <c r="S701" i="13"/>
  <c r="T701" i="13"/>
  <c r="U701" i="13"/>
  <c r="V701" i="13"/>
  <c r="W701" i="13"/>
  <c r="X701" i="13"/>
  <c r="Y701" i="13"/>
  <c r="Z701" i="13"/>
  <c r="AA701" i="13"/>
  <c r="AB701" i="13"/>
  <c r="AC701" i="13"/>
  <c r="AD701" i="13"/>
  <c r="AE701" i="13"/>
  <c r="AF701" i="13"/>
  <c r="AG701" i="13"/>
  <c r="AH701" i="13"/>
  <c r="AI701" i="13"/>
  <c r="AJ701" i="13"/>
  <c r="AK701" i="13"/>
  <c r="AL701" i="13"/>
  <c r="AM701" i="13"/>
  <c r="AN701" i="13"/>
  <c r="AO701" i="13"/>
  <c r="AP701" i="13"/>
  <c r="AQ701" i="13"/>
  <c r="H701" i="13"/>
  <c r="H677" i="13"/>
  <c r="I677" i="13"/>
  <c r="J677" i="13"/>
  <c r="K677" i="13"/>
  <c r="L677" i="13"/>
  <c r="M677" i="13"/>
  <c r="N677" i="13"/>
  <c r="O677" i="13"/>
  <c r="P677" i="13"/>
  <c r="Q677" i="13"/>
  <c r="R677" i="13"/>
  <c r="S677" i="13"/>
  <c r="T677" i="13"/>
  <c r="U677" i="13"/>
  <c r="V677" i="13"/>
  <c r="W677" i="13"/>
  <c r="X677" i="13"/>
  <c r="Y677" i="13"/>
  <c r="Z677" i="13"/>
  <c r="AA677" i="13"/>
  <c r="AB677" i="13"/>
  <c r="AC677" i="13"/>
  <c r="AD677" i="13"/>
  <c r="AE677" i="13"/>
  <c r="AF677" i="13"/>
  <c r="AG677" i="13"/>
  <c r="AH677" i="13"/>
  <c r="AI677" i="13"/>
  <c r="AJ677" i="13"/>
  <c r="AK677" i="13"/>
  <c r="AL677" i="13"/>
  <c r="AM677" i="13"/>
  <c r="AN677" i="13"/>
  <c r="AO677" i="13"/>
  <c r="AP677" i="13"/>
  <c r="AQ677" i="13"/>
  <c r="H678" i="13"/>
  <c r="I678" i="13"/>
  <c r="J678" i="13"/>
  <c r="K678" i="13"/>
  <c r="L678" i="13"/>
  <c r="M678" i="13"/>
  <c r="N678" i="13"/>
  <c r="O678" i="13"/>
  <c r="P678" i="13"/>
  <c r="Q678" i="13"/>
  <c r="R678" i="13"/>
  <c r="S678" i="13"/>
  <c r="T678" i="13"/>
  <c r="U678" i="13"/>
  <c r="V678" i="13"/>
  <c r="W678" i="13"/>
  <c r="X678" i="13"/>
  <c r="Y678" i="13"/>
  <c r="Z678" i="13"/>
  <c r="AA678" i="13"/>
  <c r="AB678" i="13"/>
  <c r="AC678" i="13"/>
  <c r="AD678" i="13"/>
  <c r="AE678" i="13"/>
  <c r="AF678" i="13"/>
  <c r="AG678" i="13"/>
  <c r="AH678" i="13"/>
  <c r="AI678" i="13"/>
  <c r="AJ678" i="13"/>
  <c r="AK678" i="13"/>
  <c r="AL678" i="13"/>
  <c r="AM678" i="13"/>
  <c r="AN678" i="13"/>
  <c r="AO678" i="13"/>
  <c r="AP678" i="13"/>
  <c r="AQ678" i="13"/>
  <c r="H679" i="13"/>
  <c r="I679" i="13"/>
  <c r="J679" i="13"/>
  <c r="K679" i="13"/>
  <c r="L679" i="13"/>
  <c r="M679" i="13"/>
  <c r="N679" i="13"/>
  <c r="O679" i="13"/>
  <c r="P679" i="13"/>
  <c r="Q679" i="13"/>
  <c r="R679" i="13"/>
  <c r="S679" i="13"/>
  <c r="T679" i="13"/>
  <c r="U679" i="13"/>
  <c r="V679" i="13"/>
  <c r="W679" i="13"/>
  <c r="X679" i="13"/>
  <c r="Y679" i="13"/>
  <c r="Z679" i="13"/>
  <c r="AA679" i="13"/>
  <c r="AB679" i="13"/>
  <c r="AC679" i="13"/>
  <c r="AD679" i="13"/>
  <c r="AE679" i="13"/>
  <c r="AF679" i="13"/>
  <c r="AG679" i="13"/>
  <c r="AH679" i="13"/>
  <c r="AI679" i="13"/>
  <c r="AJ679" i="13"/>
  <c r="AK679" i="13"/>
  <c r="AL679" i="13"/>
  <c r="AM679" i="13"/>
  <c r="AN679" i="13"/>
  <c r="AO679" i="13"/>
  <c r="AP679" i="13"/>
  <c r="AQ679" i="13"/>
  <c r="H680" i="13"/>
  <c r="I680" i="13"/>
  <c r="J680" i="13"/>
  <c r="K680" i="13"/>
  <c r="L680" i="13"/>
  <c r="M680" i="13"/>
  <c r="N680" i="13"/>
  <c r="O680" i="13"/>
  <c r="P680" i="13"/>
  <c r="Q680" i="13"/>
  <c r="R680" i="13"/>
  <c r="S680" i="13"/>
  <c r="T680" i="13"/>
  <c r="U680" i="13"/>
  <c r="V680" i="13"/>
  <c r="W680" i="13"/>
  <c r="X680" i="13"/>
  <c r="Y680" i="13"/>
  <c r="Z680" i="13"/>
  <c r="AA680" i="13"/>
  <c r="AB680" i="13"/>
  <c r="AC680" i="13"/>
  <c r="AD680" i="13"/>
  <c r="AE680" i="13"/>
  <c r="AF680" i="13"/>
  <c r="AG680" i="13"/>
  <c r="AH680" i="13"/>
  <c r="AI680" i="13"/>
  <c r="AJ680" i="13"/>
  <c r="AK680" i="13"/>
  <c r="AL680" i="13"/>
  <c r="AM680" i="13"/>
  <c r="AN680" i="13"/>
  <c r="AO680" i="13"/>
  <c r="AP680" i="13"/>
  <c r="AQ680" i="13"/>
  <c r="I676" i="13"/>
  <c r="J676" i="13"/>
  <c r="K676" i="13"/>
  <c r="L676" i="13"/>
  <c r="M676" i="13"/>
  <c r="N676" i="13"/>
  <c r="O676" i="13"/>
  <c r="P676" i="13"/>
  <c r="Q676" i="13"/>
  <c r="R676" i="13"/>
  <c r="S676" i="13"/>
  <c r="T676" i="13"/>
  <c r="U676" i="13"/>
  <c r="V676" i="13"/>
  <c r="W676" i="13"/>
  <c r="X676" i="13"/>
  <c r="Y676" i="13"/>
  <c r="Z676" i="13"/>
  <c r="AA676" i="13"/>
  <c r="AB676" i="13"/>
  <c r="AC676" i="13"/>
  <c r="AD676" i="13"/>
  <c r="AE676" i="13"/>
  <c r="AF676" i="13"/>
  <c r="AG676" i="13"/>
  <c r="AH676" i="13"/>
  <c r="AI676" i="13"/>
  <c r="AJ676" i="13"/>
  <c r="AK676" i="13"/>
  <c r="AL676" i="13"/>
  <c r="AM676" i="13"/>
  <c r="AN676" i="13"/>
  <c r="AO676" i="13"/>
  <c r="AP676" i="13"/>
  <c r="AQ676" i="13"/>
  <c r="H676" i="13"/>
  <c r="H598" i="13"/>
  <c r="F674" i="13"/>
  <c r="G674" i="13" s="1"/>
  <c r="E674" i="13"/>
  <c r="G673" i="13"/>
  <c r="F673" i="13"/>
  <c r="E673" i="13"/>
  <c r="F672" i="13"/>
  <c r="E672" i="13"/>
  <c r="G671" i="13"/>
  <c r="F671" i="13"/>
  <c r="E671" i="13"/>
  <c r="F670" i="13"/>
  <c r="G670" i="13" s="1"/>
  <c r="E670" i="13"/>
  <c r="AQ669" i="13"/>
  <c r="AP669" i="13"/>
  <c r="AO669" i="13"/>
  <c r="AM669" i="13"/>
  <c r="AN669" i="13" s="1"/>
  <c r="AL669" i="13"/>
  <c r="AJ669" i="13"/>
  <c r="AI669" i="13"/>
  <c r="AK669" i="13" s="1"/>
  <c r="AG669" i="13"/>
  <c r="AH669" i="13" s="1"/>
  <c r="AF669" i="13"/>
  <c r="AE669" i="13"/>
  <c r="AD669" i="13"/>
  <c r="AC669" i="13"/>
  <c r="AA669" i="13"/>
  <c r="AB669" i="13" s="1"/>
  <c r="Z669" i="13"/>
  <c r="Y669" i="13"/>
  <c r="X669" i="13"/>
  <c r="W669" i="13"/>
  <c r="U669" i="13"/>
  <c r="V669" i="13" s="1"/>
  <c r="T669" i="13"/>
  <c r="S669" i="13"/>
  <c r="R669" i="13"/>
  <c r="Q669" i="13"/>
  <c r="O669" i="13"/>
  <c r="P669" i="13" s="1"/>
  <c r="N669" i="13"/>
  <c r="M669" i="13"/>
  <c r="L669" i="13"/>
  <c r="K669" i="13"/>
  <c r="I669" i="13"/>
  <c r="F669" i="13" s="1"/>
  <c r="H669" i="13"/>
  <c r="F668" i="13"/>
  <c r="G668" i="13" s="1"/>
  <c r="E668" i="13"/>
  <c r="F667" i="13"/>
  <c r="E667" i="13"/>
  <c r="G667" i="13" s="1"/>
  <c r="F666" i="13"/>
  <c r="E666" i="13"/>
  <c r="F665" i="13"/>
  <c r="E665" i="13"/>
  <c r="G665" i="13" s="1"/>
  <c r="F664" i="13"/>
  <c r="G664" i="13" s="1"/>
  <c r="E664" i="13"/>
  <c r="AP663" i="13"/>
  <c r="AO663" i="13"/>
  <c r="AQ663" i="13" s="1"/>
  <c r="AM663" i="13"/>
  <c r="AN663" i="13" s="1"/>
  <c r="AL663" i="13"/>
  <c r="AJ663" i="13"/>
  <c r="AI663" i="13"/>
  <c r="AK663" i="13" s="1"/>
  <c r="AG663" i="13"/>
  <c r="AF663" i="13"/>
  <c r="AD663" i="13"/>
  <c r="AC663" i="13"/>
  <c r="AE663" i="13" s="1"/>
  <c r="AA663" i="13"/>
  <c r="AB663" i="13" s="1"/>
  <c r="Z663" i="13"/>
  <c r="X663" i="13"/>
  <c r="W663" i="13"/>
  <c r="Y663" i="13" s="1"/>
  <c r="U663" i="13"/>
  <c r="V663" i="13" s="1"/>
  <c r="T663" i="13"/>
  <c r="R663" i="13"/>
  <c r="Q663" i="13"/>
  <c r="S663" i="13" s="1"/>
  <c r="O663" i="13"/>
  <c r="P663" i="13" s="1"/>
  <c r="N663" i="13"/>
  <c r="L663" i="13"/>
  <c r="K663" i="13"/>
  <c r="M663" i="13" s="1"/>
  <c r="I663" i="13"/>
  <c r="J663" i="13" s="1"/>
  <c r="H663" i="13"/>
  <c r="F662" i="13"/>
  <c r="G662" i="13" s="1"/>
  <c r="E662" i="13"/>
  <c r="G661" i="13"/>
  <c r="F661" i="13"/>
  <c r="E661" i="13"/>
  <c r="F660" i="13"/>
  <c r="G660" i="13" s="1"/>
  <c r="E660" i="13"/>
  <c r="G659" i="13"/>
  <c r="F659" i="13"/>
  <c r="E659" i="13"/>
  <c r="F658" i="13"/>
  <c r="G658" i="13" s="1"/>
  <c r="E658" i="13"/>
  <c r="AQ657" i="13"/>
  <c r="AP657" i="13"/>
  <c r="AO657" i="13"/>
  <c r="AM657" i="13"/>
  <c r="AN657" i="13" s="1"/>
  <c r="AL657" i="13"/>
  <c r="AK657" i="13"/>
  <c r="AJ657" i="13"/>
  <c r="AI657" i="13"/>
  <c r="AG657" i="13"/>
  <c r="AF657" i="13"/>
  <c r="AE657" i="13"/>
  <c r="AD657" i="13"/>
  <c r="AC657" i="13"/>
  <c r="AA657" i="13"/>
  <c r="AB657" i="13" s="1"/>
  <c r="Z657" i="13"/>
  <c r="Y657" i="13"/>
  <c r="X657" i="13"/>
  <c r="W657" i="13"/>
  <c r="U657" i="13"/>
  <c r="V657" i="13" s="1"/>
  <c r="T657" i="13"/>
  <c r="S657" i="13"/>
  <c r="R657" i="13"/>
  <c r="Q657" i="13"/>
  <c r="O657" i="13"/>
  <c r="P657" i="13" s="1"/>
  <c r="N657" i="13"/>
  <c r="M657" i="13"/>
  <c r="L657" i="13"/>
  <c r="K657" i="13"/>
  <c r="I657" i="13"/>
  <c r="H657" i="13"/>
  <c r="E657" i="13" s="1"/>
  <c r="F656" i="13"/>
  <c r="E656" i="13"/>
  <c r="F655" i="13"/>
  <c r="E655" i="13"/>
  <c r="F654" i="13"/>
  <c r="E654" i="13"/>
  <c r="G654" i="13" s="1"/>
  <c r="F653" i="13"/>
  <c r="E653" i="13"/>
  <c r="F652" i="13"/>
  <c r="E652" i="13"/>
  <c r="AP651" i="13"/>
  <c r="AQ651" i="13" s="1"/>
  <c r="AO651" i="13"/>
  <c r="AM651" i="13"/>
  <c r="AL651" i="13"/>
  <c r="AN651" i="13" s="1"/>
  <c r="AJ651" i="13"/>
  <c r="AI651" i="13"/>
  <c r="AG651" i="13"/>
  <c r="AF651" i="13"/>
  <c r="AH651" i="13" s="1"/>
  <c r="AD651" i="13"/>
  <c r="AE651" i="13" s="1"/>
  <c r="AC651" i="13"/>
  <c r="AA651" i="13"/>
  <c r="Z651" i="13"/>
  <c r="AB651" i="13" s="1"/>
  <c r="X651" i="13"/>
  <c r="Y651" i="13" s="1"/>
  <c r="W651" i="13"/>
  <c r="U651" i="13"/>
  <c r="T651" i="13"/>
  <c r="V651" i="13" s="1"/>
  <c r="R651" i="13"/>
  <c r="S651" i="13" s="1"/>
  <c r="Q651" i="13"/>
  <c r="O651" i="13"/>
  <c r="P651" i="13" s="1"/>
  <c r="N651" i="13"/>
  <c r="L651" i="13"/>
  <c r="M651" i="13" s="1"/>
  <c r="K651" i="13"/>
  <c r="I651" i="13"/>
  <c r="J651" i="13" s="1"/>
  <c r="H651" i="13"/>
  <c r="F651" i="13"/>
  <c r="F650" i="13"/>
  <c r="E650" i="13"/>
  <c r="F649" i="13"/>
  <c r="E649" i="13"/>
  <c r="G649" i="13" s="1"/>
  <c r="F648" i="13"/>
  <c r="E648" i="13"/>
  <c r="F647" i="13"/>
  <c r="E647" i="13"/>
  <c r="G647" i="13" s="1"/>
  <c r="F646" i="13"/>
  <c r="E646" i="13"/>
  <c r="AP645" i="13"/>
  <c r="AO645" i="13"/>
  <c r="AQ645" i="13" s="1"/>
  <c r="AM645" i="13"/>
  <c r="AN645" i="13" s="1"/>
  <c r="AL645" i="13"/>
  <c r="AK645" i="13"/>
  <c r="AJ645" i="13"/>
  <c r="AI645" i="13"/>
  <c r="AG645" i="13"/>
  <c r="AF645" i="13"/>
  <c r="E645" i="13" s="1"/>
  <c r="AE645" i="13"/>
  <c r="AD645" i="13"/>
  <c r="AC645" i="13"/>
  <c r="AA645" i="13"/>
  <c r="AB645" i="13" s="1"/>
  <c r="Z645" i="13"/>
  <c r="Y645" i="13"/>
  <c r="X645" i="13"/>
  <c r="W645" i="13"/>
  <c r="U645" i="13"/>
  <c r="V645" i="13" s="1"/>
  <c r="T645" i="13"/>
  <c r="S645" i="13"/>
  <c r="R645" i="13"/>
  <c r="Q645" i="13"/>
  <c r="O645" i="13"/>
  <c r="P645" i="13" s="1"/>
  <c r="N645" i="13"/>
  <c r="M645" i="13"/>
  <c r="L645" i="13"/>
  <c r="K645" i="13"/>
  <c r="I645" i="13"/>
  <c r="H645" i="13"/>
  <c r="F644" i="13"/>
  <c r="E644" i="13"/>
  <c r="F643" i="13"/>
  <c r="E643" i="13"/>
  <c r="F642" i="13"/>
  <c r="E642" i="13"/>
  <c r="F641" i="13"/>
  <c r="E641" i="13"/>
  <c r="F640" i="13"/>
  <c r="E640" i="13"/>
  <c r="AQ639" i="13"/>
  <c r="AP639" i="13"/>
  <c r="AO639" i="13"/>
  <c r="AM639" i="13"/>
  <c r="AN639" i="13" s="1"/>
  <c r="AL639" i="13"/>
  <c r="AK639" i="13"/>
  <c r="AJ639" i="13"/>
  <c r="AI639" i="13"/>
  <c r="AG639" i="13"/>
  <c r="AH639" i="13" s="1"/>
  <c r="AF639" i="13"/>
  <c r="AE639" i="13"/>
  <c r="AD639" i="13"/>
  <c r="AC639" i="13"/>
  <c r="AA639" i="13"/>
  <c r="AB639" i="13" s="1"/>
  <c r="Z639" i="13"/>
  <c r="Y639" i="13"/>
  <c r="X639" i="13"/>
  <c r="W639" i="13"/>
  <c r="U639" i="13"/>
  <c r="V639" i="13" s="1"/>
  <c r="T639" i="13"/>
  <c r="S639" i="13"/>
  <c r="R639" i="13"/>
  <c r="Q639" i="13"/>
  <c r="O639" i="13"/>
  <c r="P639" i="13" s="1"/>
  <c r="N639" i="13"/>
  <c r="M639" i="13"/>
  <c r="L639" i="13"/>
  <c r="K639" i="13"/>
  <c r="I639" i="13"/>
  <c r="F639" i="13" s="1"/>
  <c r="H639" i="13"/>
  <c r="F638" i="13"/>
  <c r="E638" i="13"/>
  <c r="F637" i="13"/>
  <c r="E637" i="13"/>
  <c r="F636" i="13"/>
  <c r="E636" i="13"/>
  <c r="F635" i="13"/>
  <c r="E635" i="13"/>
  <c r="F634" i="13"/>
  <c r="E634" i="13"/>
  <c r="AP633" i="13"/>
  <c r="AQ633" i="13" s="1"/>
  <c r="AO633" i="13"/>
  <c r="AM633" i="13"/>
  <c r="AN633" i="13" s="1"/>
  <c r="AL633" i="13"/>
  <c r="AJ633" i="13"/>
  <c r="AK633" i="13" s="1"/>
  <c r="AI633" i="13"/>
  <c r="AG633" i="13"/>
  <c r="AF633" i="13"/>
  <c r="AD633" i="13"/>
  <c r="AE633" i="13" s="1"/>
  <c r="AC633" i="13"/>
  <c r="AA633" i="13"/>
  <c r="AB633" i="13" s="1"/>
  <c r="Z633" i="13"/>
  <c r="X633" i="13"/>
  <c r="Y633" i="13" s="1"/>
  <c r="W633" i="13"/>
  <c r="U633" i="13"/>
  <c r="V633" i="13" s="1"/>
  <c r="T633" i="13"/>
  <c r="R633" i="13"/>
  <c r="S633" i="13" s="1"/>
  <c r="Q633" i="13"/>
  <c r="O633" i="13"/>
  <c r="P633" i="13" s="1"/>
  <c r="N633" i="13"/>
  <c r="L633" i="13"/>
  <c r="F633" i="13" s="1"/>
  <c r="K633" i="13"/>
  <c r="I633" i="13"/>
  <c r="J633" i="13" s="1"/>
  <c r="H633" i="13"/>
  <c r="AF208" i="13"/>
  <c r="AF188" i="13"/>
  <c r="AF187" i="13"/>
  <c r="AF183" i="13"/>
  <c r="AF178" i="13"/>
  <c r="AF177" i="13"/>
  <c r="AF168" i="13"/>
  <c r="AF167" i="13"/>
  <c r="AK651" i="13" l="1"/>
  <c r="E639" i="13"/>
  <c r="G639" i="13" s="1"/>
  <c r="E633" i="13"/>
  <c r="E669" i="13"/>
  <c r="G672" i="13"/>
  <c r="AH663" i="13"/>
  <c r="G666" i="13"/>
  <c r="E663" i="13"/>
  <c r="F657" i="13"/>
  <c r="AH657" i="13"/>
  <c r="E651" i="13"/>
  <c r="G651" i="13" s="1"/>
  <c r="F645" i="13"/>
  <c r="AH645" i="13"/>
  <c r="AH633" i="13"/>
  <c r="G669" i="13"/>
  <c r="J669" i="13"/>
  <c r="F663" i="13"/>
  <c r="G657" i="13"/>
  <c r="J657" i="13"/>
  <c r="G641" i="13"/>
  <c r="G644" i="13"/>
  <c r="G648" i="13"/>
  <c r="G643" i="13"/>
  <c r="G655" i="13"/>
  <c r="G633" i="13"/>
  <c r="G635" i="13"/>
  <c r="G638" i="13"/>
  <c r="G656" i="13"/>
  <c r="G636" i="13"/>
  <c r="G646" i="13"/>
  <c r="G645" i="13"/>
  <c r="G653" i="13"/>
  <c r="G634" i="13"/>
  <c r="G637" i="13"/>
  <c r="G650" i="13"/>
  <c r="G652" i="13"/>
  <c r="G642" i="13"/>
  <c r="G640" i="13"/>
  <c r="J645" i="13"/>
  <c r="J639" i="13"/>
  <c r="M633" i="13"/>
  <c r="G663" i="13" l="1"/>
  <c r="AA492" i="13" l="1"/>
  <c r="Z492" i="13"/>
  <c r="AC461" i="13"/>
  <c r="AA462" i="13"/>
  <c r="Z462" i="13"/>
  <c r="AC460" i="13"/>
  <c r="AC459" i="13"/>
  <c r="F460" i="13"/>
  <c r="AA558" i="13"/>
  <c r="Z558" i="13"/>
  <c r="AA564" i="13"/>
  <c r="Z564" i="13"/>
  <c r="AC563" i="13"/>
  <c r="AA516" i="13"/>
  <c r="AA515" i="13"/>
  <c r="Z515" i="13"/>
  <c r="Z516" i="13" s="1"/>
  <c r="AA480" i="13"/>
  <c r="Z480" i="13"/>
  <c r="AO113" i="13"/>
  <c r="AA284" i="13"/>
  <c r="Z284" i="13"/>
  <c r="AC283" i="13"/>
  <c r="AO394" i="13"/>
  <c r="F363" i="13"/>
  <c r="AO345" i="13"/>
  <c r="X498" i="13" l="1"/>
  <c r="W498" i="13"/>
  <c r="W438" i="13" s="1"/>
  <c r="AC581" i="13"/>
  <c r="AC569" i="13"/>
  <c r="AC533" i="13"/>
  <c r="AC521" i="13"/>
  <c r="H436" i="13"/>
  <c r="I436" i="13"/>
  <c r="J436" i="13"/>
  <c r="K436" i="13"/>
  <c r="L436" i="13"/>
  <c r="M436" i="13"/>
  <c r="N436" i="13"/>
  <c r="O436" i="13"/>
  <c r="P436" i="13"/>
  <c r="Q436" i="13"/>
  <c r="R436" i="13"/>
  <c r="S436" i="13"/>
  <c r="T436" i="13"/>
  <c r="U436" i="13"/>
  <c r="V436" i="13"/>
  <c r="W436" i="13"/>
  <c r="X436" i="13"/>
  <c r="Y436" i="13"/>
  <c r="Z436" i="13"/>
  <c r="AA436" i="13"/>
  <c r="AB436" i="13"/>
  <c r="AD436" i="13"/>
  <c r="AE436" i="13"/>
  <c r="AF436" i="13"/>
  <c r="AG436" i="13"/>
  <c r="AH436" i="13"/>
  <c r="AI436" i="13"/>
  <c r="AJ436" i="13"/>
  <c r="AK436" i="13"/>
  <c r="AL436" i="13"/>
  <c r="AM436" i="13"/>
  <c r="AN436" i="13"/>
  <c r="AO436" i="13"/>
  <c r="AP436" i="13"/>
  <c r="AQ436" i="13"/>
  <c r="H437" i="13"/>
  <c r="I437" i="13"/>
  <c r="J437" i="13"/>
  <c r="K437" i="13"/>
  <c r="L437" i="13"/>
  <c r="M437" i="13"/>
  <c r="N437" i="13"/>
  <c r="O437" i="13"/>
  <c r="P437" i="13"/>
  <c r="Q437" i="13"/>
  <c r="R437" i="13"/>
  <c r="S437" i="13"/>
  <c r="T437" i="13"/>
  <c r="U437" i="13"/>
  <c r="V437" i="13"/>
  <c r="W437" i="13"/>
  <c r="X437" i="13"/>
  <c r="Y437" i="13"/>
  <c r="Z437" i="13"/>
  <c r="AA437" i="13"/>
  <c r="AB437" i="13"/>
  <c r="AD437" i="13"/>
  <c r="AE437" i="13"/>
  <c r="AG437" i="13"/>
  <c r="AH437" i="13"/>
  <c r="AI437" i="13"/>
  <c r="AJ437" i="13"/>
  <c r="AK437" i="13"/>
  <c r="AL437" i="13"/>
  <c r="AM437" i="13"/>
  <c r="AN437" i="13"/>
  <c r="AO437" i="13"/>
  <c r="AP437" i="13"/>
  <c r="AQ437" i="13"/>
  <c r="H438" i="13"/>
  <c r="I438" i="13"/>
  <c r="J438" i="13"/>
  <c r="K438" i="13"/>
  <c r="L438" i="13"/>
  <c r="M438" i="13"/>
  <c r="N438" i="13"/>
  <c r="O438" i="13"/>
  <c r="P438" i="13"/>
  <c r="Q438" i="13"/>
  <c r="R438" i="13"/>
  <c r="S438" i="13"/>
  <c r="T438" i="13"/>
  <c r="U438" i="13"/>
  <c r="V438" i="13"/>
  <c r="X438" i="13"/>
  <c r="Y438" i="13"/>
  <c r="Z438" i="13"/>
  <c r="AA438" i="13"/>
  <c r="AB438" i="13"/>
  <c r="AD438" i="13"/>
  <c r="AE438" i="13"/>
  <c r="AG438" i="13"/>
  <c r="AH438" i="13"/>
  <c r="AI438" i="13"/>
  <c r="AJ438" i="13"/>
  <c r="AK438" i="13"/>
  <c r="AL438" i="13"/>
  <c r="AM438" i="13"/>
  <c r="AN438" i="13"/>
  <c r="AO438" i="13"/>
  <c r="AP438" i="13"/>
  <c r="AQ438" i="13"/>
  <c r="H439" i="13"/>
  <c r="I439" i="13"/>
  <c r="J439" i="13"/>
  <c r="K439" i="13"/>
  <c r="L439" i="13"/>
  <c r="M439" i="13"/>
  <c r="N439" i="13"/>
  <c r="O439" i="13"/>
  <c r="P439" i="13"/>
  <c r="Q439" i="13"/>
  <c r="R439" i="13"/>
  <c r="S439" i="13"/>
  <c r="T439" i="13"/>
  <c r="U439" i="13"/>
  <c r="V439" i="13"/>
  <c r="W439" i="13"/>
  <c r="X439" i="13"/>
  <c r="Y439" i="13"/>
  <c r="Z439" i="13"/>
  <c r="AA439" i="13"/>
  <c r="AB439" i="13"/>
  <c r="AC439" i="13"/>
  <c r="AD439" i="13"/>
  <c r="AE439" i="13"/>
  <c r="AF439" i="13"/>
  <c r="AG439" i="13"/>
  <c r="AH439" i="13"/>
  <c r="AI439" i="13"/>
  <c r="AJ439" i="13"/>
  <c r="AK439" i="13"/>
  <c r="AL439" i="13"/>
  <c r="AM439" i="13"/>
  <c r="AN439" i="13"/>
  <c r="AP439" i="13"/>
  <c r="AQ439" i="13"/>
  <c r="I435" i="13"/>
  <c r="J435" i="13"/>
  <c r="K435" i="13"/>
  <c r="L435" i="13"/>
  <c r="M435" i="13"/>
  <c r="N435" i="13"/>
  <c r="O435" i="13"/>
  <c r="P435" i="13"/>
  <c r="Q435" i="13"/>
  <c r="R435" i="13"/>
  <c r="S435" i="13"/>
  <c r="T435" i="13"/>
  <c r="U435" i="13"/>
  <c r="V435" i="13"/>
  <c r="W435" i="13"/>
  <c r="X435" i="13"/>
  <c r="Y435" i="13"/>
  <c r="Z435" i="13"/>
  <c r="AA435" i="13"/>
  <c r="AB435" i="13"/>
  <c r="AD435" i="13"/>
  <c r="AE435" i="13"/>
  <c r="AF435" i="13"/>
  <c r="AG435" i="13"/>
  <c r="AH435" i="13"/>
  <c r="AI435" i="13"/>
  <c r="AJ435" i="13"/>
  <c r="AK435" i="13"/>
  <c r="AL435" i="13"/>
  <c r="AM435" i="13"/>
  <c r="AN435" i="13"/>
  <c r="AO435" i="13"/>
  <c r="AP435" i="13"/>
  <c r="AQ435" i="13"/>
  <c r="H435" i="13"/>
  <c r="F499" i="13"/>
  <c r="E499" i="13"/>
  <c r="F498" i="13"/>
  <c r="F497" i="13"/>
  <c r="E497" i="13"/>
  <c r="F496" i="13"/>
  <c r="E496" i="13"/>
  <c r="F495" i="13"/>
  <c r="E495" i="13"/>
  <c r="AP494" i="13"/>
  <c r="AQ494" i="13" s="1"/>
  <c r="AO494" i="13"/>
  <c r="AM494" i="13"/>
  <c r="AL494" i="13"/>
  <c r="AJ494" i="13"/>
  <c r="AK494" i="13" s="1"/>
  <c r="AI494" i="13"/>
  <c r="AG494" i="13"/>
  <c r="AF494" i="13"/>
  <c r="AD494" i="13"/>
  <c r="AC494" i="13"/>
  <c r="AA494" i="13"/>
  <c r="AB494" i="13" s="1"/>
  <c r="Z494" i="13"/>
  <c r="X494" i="13"/>
  <c r="W494" i="13"/>
  <c r="U494" i="13"/>
  <c r="T494" i="13"/>
  <c r="R494" i="13"/>
  <c r="S494" i="13" s="1"/>
  <c r="Q494" i="13"/>
  <c r="O494" i="13"/>
  <c r="P494" i="13" s="1"/>
  <c r="N494" i="13"/>
  <c r="L494" i="13"/>
  <c r="K494" i="13"/>
  <c r="I494" i="13"/>
  <c r="J494" i="13" s="1"/>
  <c r="H494" i="13"/>
  <c r="F493" i="13"/>
  <c r="E493" i="13"/>
  <c r="F492" i="13"/>
  <c r="E492" i="13"/>
  <c r="F491" i="13"/>
  <c r="E491" i="13"/>
  <c r="F490" i="13"/>
  <c r="E490" i="13"/>
  <c r="F489" i="13"/>
  <c r="E489" i="13"/>
  <c r="AP488" i="13"/>
  <c r="AQ488" i="13" s="1"/>
  <c r="AO488" i="13"/>
  <c r="AM488" i="13"/>
  <c r="AL488" i="13"/>
  <c r="AJ488" i="13"/>
  <c r="AI488" i="13"/>
  <c r="AK488" i="13" s="1"/>
  <c r="AG488" i="13"/>
  <c r="AF488" i="13"/>
  <c r="AD488" i="13"/>
  <c r="AE488" i="13" s="1"/>
  <c r="AC488" i="13"/>
  <c r="AA488" i="13"/>
  <c r="AB488" i="13" s="1"/>
  <c r="Z488" i="13"/>
  <c r="X488" i="13"/>
  <c r="Y488" i="13" s="1"/>
  <c r="W488" i="13"/>
  <c r="U488" i="13"/>
  <c r="T488" i="13"/>
  <c r="R488" i="13"/>
  <c r="S488" i="13" s="1"/>
  <c r="Q488" i="13"/>
  <c r="O488" i="13"/>
  <c r="P488" i="13" s="1"/>
  <c r="N488" i="13"/>
  <c r="M488" i="13"/>
  <c r="L488" i="13"/>
  <c r="K488" i="13"/>
  <c r="I488" i="13"/>
  <c r="H488" i="13"/>
  <c r="AC587" i="13"/>
  <c r="AC588" i="13" s="1"/>
  <c r="AC582" i="13"/>
  <c r="AF575" i="13"/>
  <c r="AF576" i="13" s="1"/>
  <c r="AF510" i="13"/>
  <c r="AF509" i="13"/>
  <c r="H232" i="13"/>
  <c r="H234" i="13"/>
  <c r="I234" i="13"/>
  <c r="J234" i="13"/>
  <c r="K234" i="13"/>
  <c r="L234" i="13"/>
  <c r="M234" i="13"/>
  <c r="N234" i="13"/>
  <c r="O234" i="13"/>
  <c r="P234" i="13"/>
  <c r="S234" i="13"/>
  <c r="T234" i="13"/>
  <c r="U234" i="13"/>
  <c r="V234" i="13"/>
  <c r="W234" i="13"/>
  <c r="X234" i="13"/>
  <c r="Y234" i="13"/>
  <c r="Z234" i="13"/>
  <c r="AA234" i="13"/>
  <c r="AB234" i="13"/>
  <c r="AD234" i="13"/>
  <c r="AE234" i="13"/>
  <c r="AG234" i="13"/>
  <c r="AH234" i="13"/>
  <c r="AI234" i="13"/>
  <c r="AJ234" i="13"/>
  <c r="AK234" i="13"/>
  <c r="AL234" i="13"/>
  <c r="AM234" i="13"/>
  <c r="AN234" i="13"/>
  <c r="AO234" i="13"/>
  <c r="AP234" i="13"/>
  <c r="AQ234" i="13"/>
  <c r="H237" i="13"/>
  <c r="H236" i="13"/>
  <c r="H231" i="13" s="1"/>
  <c r="AF299" i="13"/>
  <c r="E299" i="13" s="1"/>
  <c r="AF294" i="13"/>
  <c r="AF234" i="13" s="1"/>
  <c r="E289" i="13"/>
  <c r="F299" i="13"/>
  <c r="F298" i="13"/>
  <c r="E298" i="13"/>
  <c r="F297" i="13"/>
  <c r="E297" i="13"/>
  <c r="F296" i="13"/>
  <c r="E296" i="13"/>
  <c r="AP295" i="13"/>
  <c r="AO295" i="13"/>
  <c r="AM295" i="13"/>
  <c r="AN295" i="13" s="1"/>
  <c r="AL295" i="13"/>
  <c r="AJ295" i="13"/>
  <c r="AK295" i="13" s="1"/>
  <c r="AI295" i="13"/>
  <c r="AH295" i="13"/>
  <c r="AG295" i="13"/>
  <c r="AF295" i="13"/>
  <c r="AD295" i="13"/>
  <c r="AC295" i="13"/>
  <c r="AA295" i="13"/>
  <c r="AB295" i="13" s="1"/>
  <c r="Z295" i="13"/>
  <c r="X295" i="13"/>
  <c r="Y295" i="13" s="1"/>
  <c r="W295" i="13"/>
  <c r="U295" i="13"/>
  <c r="T295" i="13"/>
  <c r="V295" i="13" s="1"/>
  <c r="R295" i="13"/>
  <c r="Q295" i="13"/>
  <c r="O295" i="13"/>
  <c r="P295" i="13" s="1"/>
  <c r="N295" i="13"/>
  <c r="L295" i="13"/>
  <c r="M295" i="13" s="1"/>
  <c r="K295" i="13"/>
  <c r="I295" i="13"/>
  <c r="F295" i="13" s="1"/>
  <c r="H295" i="13"/>
  <c r="J295" i="13" s="1"/>
  <c r="E295" i="13"/>
  <c r="F294" i="13"/>
  <c r="E294" i="13"/>
  <c r="F293" i="13"/>
  <c r="E293" i="13"/>
  <c r="F292" i="13"/>
  <c r="E292" i="13"/>
  <c r="F291" i="13"/>
  <c r="E291" i="13"/>
  <c r="AP290" i="13"/>
  <c r="AO290" i="13"/>
  <c r="AM290" i="13"/>
  <c r="AL290" i="13"/>
  <c r="AJ290" i="13"/>
  <c r="AI290" i="13"/>
  <c r="AG290" i="13"/>
  <c r="AF290" i="13"/>
  <c r="AD290" i="13"/>
  <c r="AC290" i="13"/>
  <c r="AA290" i="13"/>
  <c r="Z290" i="13"/>
  <c r="X290" i="13"/>
  <c r="W290" i="13"/>
  <c r="U290" i="13"/>
  <c r="T290" i="13"/>
  <c r="R290" i="13"/>
  <c r="Q290" i="13"/>
  <c r="O290" i="13"/>
  <c r="N290" i="13"/>
  <c r="L290" i="13"/>
  <c r="K290" i="13"/>
  <c r="I290" i="13"/>
  <c r="H290" i="13"/>
  <c r="F289" i="13"/>
  <c r="F288" i="13"/>
  <c r="E288" i="13"/>
  <c r="F287" i="13"/>
  <c r="E287" i="13"/>
  <c r="F286" i="13"/>
  <c r="E286" i="13"/>
  <c r="AP285" i="13"/>
  <c r="AQ285" i="13" s="1"/>
  <c r="AO285" i="13"/>
  <c r="AM285" i="13"/>
  <c r="AN285" i="13" s="1"/>
  <c r="AL285" i="13"/>
  <c r="AJ285" i="13"/>
  <c r="AI285" i="13"/>
  <c r="AG285" i="13"/>
  <c r="AH285" i="13" s="1"/>
  <c r="AF285" i="13"/>
  <c r="AD285" i="13"/>
  <c r="AC285" i="13"/>
  <c r="AA285" i="13"/>
  <c r="AB285" i="13" s="1"/>
  <c r="Z285" i="13"/>
  <c r="X285" i="13"/>
  <c r="Y285" i="13" s="1"/>
  <c r="W285" i="13"/>
  <c r="U285" i="13"/>
  <c r="V285" i="13" s="1"/>
  <c r="T285" i="13"/>
  <c r="R285" i="13"/>
  <c r="S285" i="13" s="1"/>
  <c r="Q285" i="13"/>
  <c r="O285" i="13"/>
  <c r="P285" i="13" s="1"/>
  <c r="N285" i="13"/>
  <c r="L285" i="13"/>
  <c r="M285" i="13" s="1"/>
  <c r="K285" i="13"/>
  <c r="I285" i="13"/>
  <c r="J285" i="13" s="1"/>
  <c r="H285" i="13"/>
  <c r="AF198" i="13"/>
  <c r="AF193" i="13"/>
  <c r="AF152" i="13"/>
  <c r="H146" i="13"/>
  <c r="F144" i="13"/>
  <c r="E144" i="13"/>
  <c r="F143" i="13"/>
  <c r="E143" i="13"/>
  <c r="F142" i="13"/>
  <c r="E142" i="13"/>
  <c r="F141" i="13"/>
  <c r="E141" i="13"/>
  <c r="AP140" i="13"/>
  <c r="AO140" i="13"/>
  <c r="AM140" i="13"/>
  <c r="AL140" i="13"/>
  <c r="AJ140" i="13"/>
  <c r="AI140" i="13"/>
  <c r="AG140" i="13"/>
  <c r="AF140" i="13"/>
  <c r="AD140" i="13"/>
  <c r="AC140" i="13"/>
  <c r="AA140" i="13"/>
  <c r="Z140" i="13"/>
  <c r="X140" i="13"/>
  <c r="W140" i="13"/>
  <c r="U140" i="13"/>
  <c r="T140" i="13"/>
  <c r="R140" i="13"/>
  <c r="Q140" i="13"/>
  <c r="O140" i="13"/>
  <c r="N140" i="13"/>
  <c r="L140" i="13"/>
  <c r="K140" i="13"/>
  <c r="I140" i="13"/>
  <c r="H140" i="13"/>
  <c r="AO138" i="13"/>
  <c r="G490" i="13" l="1"/>
  <c r="G495" i="13"/>
  <c r="G493" i="13"/>
  <c r="E290" i="13"/>
  <c r="AN488" i="13"/>
  <c r="M494" i="13"/>
  <c r="V494" i="13"/>
  <c r="AE494" i="13"/>
  <c r="AN494" i="13"/>
  <c r="G496" i="13"/>
  <c r="J140" i="13"/>
  <c r="S140" i="13"/>
  <c r="AB140" i="13"/>
  <c r="AK140" i="13"/>
  <c r="J290" i="13"/>
  <c r="S290" i="13"/>
  <c r="AB290" i="13"/>
  <c r="AK290" i="13"/>
  <c r="S295" i="13"/>
  <c r="M140" i="13"/>
  <c r="V140" i="13"/>
  <c r="AE140" i="13"/>
  <c r="AN140" i="13"/>
  <c r="M290" i="13"/>
  <c r="V290" i="13"/>
  <c r="AE290" i="13"/>
  <c r="AN290" i="13"/>
  <c r="AQ295" i="13"/>
  <c r="V488" i="13"/>
  <c r="F285" i="13"/>
  <c r="F140" i="13"/>
  <c r="P140" i="13"/>
  <c r="Y140" i="13"/>
  <c r="AH140" i="13"/>
  <c r="E285" i="13"/>
  <c r="P290" i="13"/>
  <c r="Y290" i="13"/>
  <c r="AQ290" i="13"/>
  <c r="AE295" i="13"/>
  <c r="G296" i="13"/>
  <c r="F488" i="13"/>
  <c r="G489" i="13"/>
  <c r="G499" i="13"/>
  <c r="E498" i="13"/>
  <c r="G498" i="13" s="1"/>
  <c r="Y494" i="13"/>
  <c r="AH494" i="13"/>
  <c r="G497" i="13"/>
  <c r="E494" i="13"/>
  <c r="F494" i="13"/>
  <c r="G492" i="13"/>
  <c r="AH488" i="13"/>
  <c r="E488" i="13"/>
  <c r="G491" i="13"/>
  <c r="J488" i="13"/>
  <c r="G286" i="13"/>
  <c r="G287" i="13"/>
  <c r="G297" i="13"/>
  <c r="G292" i="13"/>
  <c r="G298" i="13"/>
  <c r="G291" i="13"/>
  <c r="G299" i="13"/>
  <c r="G295" i="13"/>
  <c r="G294" i="13"/>
  <c r="AH290" i="13"/>
  <c r="G293" i="13"/>
  <c r="AK285" i="13"/>
  <c r="F290" i="13"/>
  <c r="G288" i="13"/>
  <c r="G289" i="13"/>
  <c r="AE285" i="13"/>
  <c r="G141" i="13"/>
  <c r="G144" i="13"/>
  <c r="G142" i="13"/>
  <c r="AQ140" i="13"/>
  <c r="G143" i="13"/>
  <c r="E140" i="13"/>
  <c r="G285" i="13" l="1"/>
  <c r="G140" i="13"/>
  <c r="G488" i="13"/>
  <c r="G290" i="13"/>
  <c r="G494" i="13"/>
  <c r="AL606" i="13" l="1"/>
  <c r="AC284" i="13" l="1"/>
  <c r="AC234" i="13" s="1"/>
  <c r="AF485" i="13" l="1"/>
  <c r="AF474" i="13"/>
  <c r="F487" i="13"/>
  <c r="E487" i="13"/>
  <c r="F486" i="13"/>
  <c r="F485" i="13"/>
  <c r="E485" i="13"/>
  <c r="F484" i="13"/>
  <c r="E484" i="13"/>
  <c r="F483" i="13"/>
  <c r="E483" i="13"/>
  <c r="AP482" i="13"/>
  <c r="AO482" i="13"/>
  <c r="AM482" i="13"/>
  <c r="AN482" i="13" s="1"/>
  <c r="AL482" i="13"/>
  <c r="AJ482" i="13"/>
  <c r="AI482" i="13"/>
  <c r="AG482" i="13"/>
  <c r="AF482" i="13"/>
  <c r="AD482" i="13"/>
  <c r="AC482" i="13"/>
  <c r="AA482" i="13"/>
  <c r="Z482" i="13"/>
  <c r="X482" i="13"/>
  <c r="W482" i="13"/>
  <c r="U482" i="13"/>
  <c r="V482" i="13" s="1"/>
  <c r="T482" i="13"/>
  <c r="R482" i="13"/>
  <c r="Q482" i="13"/>
  <c r="O482" i="13"/>
  <c r="P482" i="13" s="1"/>
  <c r="N482" i="13"/>
  <c r="L482" i="13"/>
  <c r="M482" i="13" s="1"/>
  <c r="K482" i="13"/>
  <c r="I482" i="13"/>
  <c r="H482" i="13"/>
  <c r="AF473" i="13"/>
  <c r="AF437" i="13" s="1"/>
  <c r="G487" i="13" l="1"/>
  <c r="G484" i="13"/>
  <c r="G483" i="13"/>
  <c r="S482" i="13"/>
  <c r="AB482" i="13"/>
  <c r="J482" i="13"/>
  <c r="AK482" i="13"/>
  <c r="F482" i="13"/>
  <c r="Y482" i="13"/>
  <c r="AQ482" i="13"/>
  <c r="AF486" i="13"/>
  <c r="AF438" i="13" s="1"/>
  <c r="AH482" i="13"/>
  <c r="E482" i="13"/>
  <c r="AE482" i="13"/>
  <c r="G485" i="13"/>
  <c r="AF148" i="13"/>
  <c r="H147" i="13"/>
  <c r="I147" i="13"/>
  <c r="J147" i="13"/>
  <c r="K147" i="13"/>
  <c r="L147" i="13"/>
  <c r="M147" i="13"/>
  <c r="N147" i="13"/>
  <c r="O147" i="13"/>
  <c r="P147" i="13"/>
  <c r="Q147" i="13"/>
  <c r="R147" i="13"/>
  <c r="S147" i="13"/>
  <c r="T147" i="13"/>
  <c r="U147" i="13"/>
  <c r="V147" i="13"/>
  <c r="W147" i="13"/>
  <c r="X147" i="13"/>
  <c r="Y147" i="13"/>
  <c r="Z147" i="13"/>
  <c r="AA147" i="13"/>
  <c r="AB147" i="13"/>
  <c r="AC147" i="13"/>
  <c r="AD147" i="13"/>
  <c r="AE147" i="13"/>
  <c r="AF147" i="13"/>
  <c r="AG147" i="13"/>
  <c r="AH147" i="13"/>
  <c r="AI147" i="13"/>
  <c r="AJ147" i="13"/>
  <c r="AK147" i="13"/>
  <c r="AL147" i="13"/>
  <c r="AM147" i="13"/>
  <c r="AN147" i="13"/>
  <c r="AO147" i="13"/>
  <c r="AP147" i="13"/>
  <c r="AQ147" i="13"/>
  <c r="H148" i="13"/>
  <c r="I148" i="13"/>
  <c r="J148" i="13"/>
  <c r="K148" i="13"/>
  <c r="L148" i="13"/>
  <c r="M148" i="13"/>
  <c r="N148" i="13"/>
  <c r="O148" i="13"/>
  <c r="P148" i="13"/>
  <c r="Q148" i="13"/>
  <c r="R148" i="13"/>
  <c r="S148" i="13"/>
  <c r="T148" i="13"/>
  <c r="U148" i="13"/>
  <c r="V148" i="13"/>
  <c r="W148" i="13"/>
  <c r="X148" i="13"/>
  <c r="Y148" i="13"/>
  <c r="Z148" i="13"/>
  <c r="AA148" i="13"/>
  <c r="AB148" i="13"/>
  <c r="AC148" i="13"/>
  <c r="AD148" i="13"/>
  <c r="AE148" i="13"/>
  <c r="AG148" i="13"/>
  <c r="AH148" i="13"/>
  <c r="AI148" i="13"/>
  <c r="AJ148" i="13"/>
  <c r="AK148" i="13"/>
  <c r="AL148" i="13"/>
  <c r="AM148" i="13"/>
  <c r="AN148" i="13"/>
  <c r="AO148" i="13"/>
  <c r="AP148" i="13"/>
  <c r="AQ148" i="13"/>
  <c r="H149" i="13"/>
  <c r="I149" i="13"/>
  <c r="J149" i="13"/>
  <c r="K149" i="13"/>
  <c r="L149" i="13"/>
  <c r="M149" i="13"/>
  <c r="N149" i="13"/>
  <c r="O149" i="13"/>
  <c r="P149" i="13"/>
  <c r="Q149" i="13"/>
  <c r="R149" i="13"/>
  <c r="S149" i="13"/>
  <c r="T149" i="13"/>
  <c r="U149" i="13"/>
  <c r="V149" i="13"/>
  <c r="W149" i="13"/>
  <c r="X149" i="13"/>
  <c r="Y149" i="13"/>
  <c r="Z149" i="13"/>
  <c r="AA149" i="13"/>
  <c r="AB149" i="13"/>
  <c r="AC149" i="13"/>
  <c r="AD149" i="13"/>
  <c r="AE149" i="13"/>
  <c r="AF149" i="13"/>
  <c r="AG149" i="13"/>
  <c r="AH149" i="13"/>
  <c r="AI149" i="13"/>
  <c r="AJ149" i="13"/>
  <c r="AK149" i="13"/>
  <c r="AL149" i="13"/>
  <c r="AM149" i="13"/>
  <c r="AN149" i="13"/>
  <c r="AO149" i="13"/>
  <c r="AP149" i="13"/>
  <c r="AQ149" i="13"/>
  <c r="AQ146" i="13"/>
  <c r="I146" i="13"/>
  <c r="J146" i="13"/>
  <c r="K146" i="13"/>
  <c r="L146" i="13"/>
  <c r="M146" i="13"/>
  <c r="N146" i="13"/>
  <c r="O146" i="13"/>
  <c r="P146" i="13"/>
  <c r="Q146" i="13"/>
  <c r="R146" i="13"/>
  <c r="S146" i="13"/>
  <c r="T146" i="13"/>
  <c r="U146" i="13"/>
  <c r="V146" i="13"/>
  <c r="W146" i="13"/>
  <c r="X146" i="13"/>
  <c r="Y146" i="13"/>
  <c r="Z146" i="13"/>
  <c r="AA146" i="13"/>
  <c r="AB146" i="13"/>
  <c r="AC146" i="13"/>
  <c r="AD146" i="13"/>
  <c r="AE146" i="13"/>
  <c r="AF146" i="13"/>
  <c r="AG146" i="13"/>
  <c r="AH146" i="13"/>
  <c r="AI146" i="13"/>
  <c r="AJ146" i="13"/>
  <c r="AK146" i="13"/>
  <c r="AL146" i="13"/>
  <c r="AM146" i="13"/>
  <c r="AN146" i="13"/>
  <c r="AO146" i="13"/>
  <c r="AP146" i="13"/>
  <c r="F229" i="13"/>
  <c r="E229" i="13"/>
  <c r="F228" i="13"/>
  <c r="E228" i="13"/>
  <c r="F227" i="13"/>
  <c r="E227" i="13"/>
  <c r="F226" i="13"/>
  <c r="E226" i="13"/>
  <c r="AP225" i="13"/>
  <c r="AO225" i="13"/>
  <c r="AM225" i="13"/>
  <c r="AL225" i="13"/>
  <c r="AJ225" i="13"/>
  <c r="AI225" i="13"/>
  <c r="AG225" i="13"/>
  <c r="AF225" i="13"/>
  <c r="AD225" i="13"/>
  <c r="AC225" i="13"/>
  <c r="AA225" i="13"/>
  <c r="AB225" i="13" s="1"/>
  <c r="Z225" i="13"/>
  <c r="X225" i="13"/>
  <c r="W225" i="13"/>
  <c r="U225" i="13"/>
  <c r="T225" i="13"/>
  <c r="R225" i="13"/>
  <c r="Q225" i="13"/>
  <c r="O225" i="13"/>
  <c r="N225" i="13"/>
  <c r="L225" i="13"/>
  <c r="K225" i="13"/>
  <c r="I225" i="13"/>
  <c r="H225" i="13"/>
  <c r="F224" i="13"/>
  <c r="E224" i="13"/>
  <c r="F223" i="13"/>
  <c r="E223" i="13"/>
  <c r="F222" i="13"/>
  <c r="E222" i="13"/>
  <c r="F221" i="13"/>
  <c r="E221" i="13"/>
  <c r="AP220" i="13"/>
  <c r="AO220" i="13"/>
  <c r="AM220" i="13"/>
  <c r="AL220" i="13"/>
  <c r="AJ220" i="13"/>
  <c r="AI220" i="13"/>
  <c r="AG220" i="13"/>
  <c r="AF220" i="13"/>
  <c r="AD220" i="13"/>
  <c r="AC220" i="13"/>
  <c r="AA220" i="13"/>
  <c r="Z220" i="13"/>
  <c r="X220" i="13"/>
  <c r="W220" i="13"/>
  <c r="U220" i="13"/>
  <c r="T220" i="13"/>
  <c r="R220" i="13"/>
  <c r="Q220" i="13"/>
  <c r="O220" i="13"/>
  <c r="N220" i="13"/>
  <c r="L220" i="13"/>
  <c r="K220" i="13"/>
  <c r="I220" i="13"/>
  <c r="H220" i="13"/>
  <c r="F219" i="13"/>
  <c r="E219" i="13"/>
  <c r="F218" i="13"/>
  <c r="E218" i="13"/>
  <c r="F217" i="13"/>
  <c r="E217" i="13"/>
  <c r="F216" i="13"/>
  <c r="E216" i="13"/>
  <c r="AP215" i="13"/>
  <c r="AO215" i="13"/>
  <c r="AM215" i="13"/>
  <c r="AL215" i="13"/>
  <c r="AJ215" i="13"/>
  <c r="AI215" i="13"/>
  <c r="AG215" i="13"/>
  <c r="AF215" i="13"/>
  <c r="AD215" i="13"/>
  <c r="AC215" i="13"/>
  <c r="AA215" i="13"/>
  <c r="Z215" i="13"/>
  <c r="X215" i="13"/>
  <c r="W215" i="13"/>
  <c r="U215" i="13"/>
  <c r="T215" i="13"/>
  <c r="R215" i="13"/>
  <c r="Q215" i="13"/>
  <c r="O215" i="13"/>
  <c r="N215" i="13"/>
  <c r="L215" i="13"/>
  <c r="K215" i="13"/>
  <c r="I215" i="13"/>
  <c r="J215" i="13" s="1"/>
  <c r="H215" i="13"/>
  <c r="F214" i="13"/>
  <c r="E214" i="13"/>
  <c r="F213" i="13"/>
  <c r="E213" i="13"/>
  <c r="F212" i="13"/>
  <c r="E212" i="13"/>
  <c r="F211" i="13"/>
  <c r="E211" i="13"/>
  <c r="AP210" i="13"/>
  <c r="AO210" i="13"/>
  <c r="AM210" i="13"/>
  <c r="AL210" i="13"/>
  <c r="AJ210" i="13"/>
  <c r="AI210" i="13"/>
  <c r="AG210" i="13"/>
  <c r="AF210" i="13"/>
  <c r="AD210" i="13"/>
  <c r="AC210" i="13"/>
  <c r="AA210" i="13"/>
  <c r="Z210" i="13"/>
  <c r="AB210" i="13" s="1"/>
  <c r="X210" i="13"/>
  <c r="W210" i="13"/>
  <c r="U210" i="13"/>
  <c r="T210" i="13"/>
  <c r="R210" i="13"/>
  <c r="Q210" i="13"/>
  <c r="O210" i="13"/>
  <c r="N210" i="13"/>
  <c r="L210" i="13"/>
  <c r="K210" i="13"/>
  <c r="I210" i="13"/>
  <c r="H210" i="13"/>
  <c r="F209" i="13"/>
  <c r="E209" i="13"/>
  <c r="F208" i="13"/>
  <c r="E208" i="13"/>
  <c r="F207" i="13"/>
  <c r="E207" i="13"/>
  <c r="F206" i="13"/>
  <c r="E206" i="13"/>
  <c r="AP205" i="13"/>
  <c r="AO205" i="13"/>
  <c r="AM205" i="13"/>
  <c r="AN205" i="13" s="1"/>
  <c r="AL205" i="13"/>
  <c r="AJ205" i="13"/>
  <c r="AI205" i="13"/>
  <c r="AG205" i="13"/>
  <c r="AF205" i="13"/>
  <c r="AD205" i="13"/>
  <c r="AC205" i="13"/>
  <c r="AA205" i="13"/>
  <c r="Z205" i="13"/>
  <c r="X205" i="13"/>
  <c r="Y205" i="13" s="1"/>
  <c r="W205" i="13"/>
  <c r="U205" i="13"/>
  <c r="V205" i="13" s="1"/>
  <c r="T205" i="13"/>
  <c r="R205" i="13"/>
  <c r="Q205" i="13"/>
  <c r="O205" i="13"/>
  <c r="P205" i="13" s="1"/>
  <c r="N205" i="13"/>
  <c r="L205" i="13"/>
  <c r="K205" i="13"/>
  <c r="I205" i="13"/>
  <c r="J205" i="13" s="1"/>
  <c r="H205" i="13"/>
  <c r="F204" i="13"/>
  <c r="E204" i="13"/>
  <c r="F203" i="13"/>
  <c r="E203" i="13"/>
  <c r="F202" i="13"/>
  <c r="E202" i="13"/>
  <c r="F201" i="13"/>
  <c r="E201" i="13"/>
  <c r="AP200" i="13"/>
  <c r="AQ200" i="13" s="1"/>
  <c r="AO200" i="13"/>
  <c r="AM200" i="13"/>
  <c r="AL200" i="13"/>
  <c r="AJ200" i="13"/>
  <c r="AI200" i="13"/>
  <c r="AG200" i="13"/>
  <c r="AF200" i="13"/>
  <c r="AD200" i="13"/>
  <c r="AC200" i="13"/>
  <c r="AA200" i="13"/>
  <c r="Z200" i="13"/>
  <c r="X200" i="13"/>
  <c r="Y200" i="13" s="1"/>
  <c r="W200" i="13"/>
  <c r="U200" i="13"/>
  <c r="T200" i="13"/>
  <c r="R200" i="13"/>
  <c r="Q200" i="13"/>
  <c r="O200" i="13"/>
  <c r="P200" i="13" s="1"/>
  <c r="N200" i="13"/>
  <c r="L200" i="13"/>
  <c r="K200" i="13"/>
  <c r="I200" i="13"/>
  <c r="H200" i="13"/>
  <c r="E200" i="13" l="1"/>
  <c r="J210" i="13"/>
  <c r="P215" i="13"/>
  <c r="M200" i="13"/>
  <c r="V210" i="13"/>
  <c r="V200" i="13"/>
  <c r="AN200" i="13"/>
  <c r="S205" i="13"/>
  <c r="AB205" i="13"/>
  <c r="G206" i="13"/>
  <c r="AB215" i="13"/>
  <c r="V225" i="13"/>
  <c r="AN225" i="13"/>
  <c r="AE200" i="13"/>
  <c r="F200" i="13"/>
  <c r="Y225" i="13"/>
  <c r="AH225" i="13"/>
  <c r="G482" i="13"/>
  <c r="G216" i="13"/>
  <c r="G228" i="13"/>
  <c r="S225" i="13"/>
  <c r="E215" i="13"/>
  <c r="AQ225" i="13"/>
  <c r="AH210" i="13"/>
  <c r="P225" i="13"/>
  <c r="E225" i="13"/>
  <c r="P210" i="13"/>
  <c r="AQ210" i="13"/>
  <c r="AH215" i="13"/>
  <c r="V220" i="13"/>
  <c r="F220" i="13"/>
  <c r="AN220" i="13"/>
  <c r="J225" i="13"/>
  <c r="Y210" i="13"/>
  <c r="AB220" i="13"/>
  <c r="M225" i="13"/>
  <c r="AE225" i="13"/>
  <c r="V215" i="13"/>
  <c r="AE215" i="13"/>
  <c r="G222" i="13"/>
  <c r="AB200" i="13"/>
  <c r="AK205" i="13"/>
  <c r="AN210" i="13"/>
  <c r="Y215" i="13"/>
  <c r="S220" i="13"/>
  <c r="AQ220" i="13"/>
  <c r="G223" i="13"/>
  <c r="AQ205" i="13"/>
  <c r="P220" i="13"/>
  <c r="E220" i="13"/>
  <c r="AH220" i="13"/>
  <c r="E486" i="13"/>
  <c r="G486" i="13" s="1"/>
  <c r="F205" i="13"/>
  <c r="AE205" i="13"/>
  <c r="G218" i="13"/>
  <c r="M205" i="13"/>
  <c r="AK210" i="13"/>
  <c r="M215" i="13"/>
  <c r="Y220" i="13"/>
  <c r="F225" i="13"/>
  <c r="J200" i="13"/>
  <c r="S200" i="13"/>
  <c r="AK200" i="13"/>
  <c r="AN215" i="13"/>
  <c r="AH205" i="13"/>
  <c r="E210" i="13"/>
  <c r="AK225" i="13"/>
  <c r="S210" i="13"/>
  <c r="F215" i="13"/>
  <c r="AQ215" i="13"/>
  <c r="AK220" i="13"/>
  <c r="G227" i="13"/>
  <c r="M210" i="13"/>
  <c r="AK215" i="13"/>
  <c r="AE220" i="13"/>
  <c r="G221" i="13"/>
  <c r="F210" i="13"/>
  <c r="J220" i="13"/>
  <c r="AE210" i="13"/>
  <c r="S215" i="13"/>
  <c r="G217" i="13"/>
  <c r="M220" i="13"/>
  <c r="G226" i="13"/>
  <c r="G229" i="13"/>
  <c r="G219" i="13"/>
  <c r="G224" i="13"/>
  <c r="E205" i="13"/>
  <c r="AH200" i="13"/>
  <c r="G211" i="13"/>
  <c r="G201" i="13"/>
  <c r="G214" i="13"/>
  <c r="G204" i="13"/>
  <c r="G208" i="13"/>
  <c r="G213" i="13"/>
  <c r="G203" i="13"/>
  <c r="G209" i="13"/>
  <c r="G212" i="13"/>
  <c r="G207" i="13"/>
  <c r="G202" i="13"/>
  <c r="G215" i="13" l="1"/>
  <c r="G200" i="13"/>
  <c r="G220" i="13"/>
  <c r="G205" i="13"/>
  <c r="G225" i="13"/>
  <c r="G210" i="13"/>
  <c r="H599" i="13"/>
  <c r="I599" i="13"/>
  <c r="J599" i="13"/>
  <c r="K599" i="13"/>
  <c r="L599" i="13"/>
  <c r="M599" i="13"/>
  <c r="N599" i="13"/>
  <c r="O599" i="13"/>
  <c r="P599" i="13"/>
  <c r="Q599" i="13"/>
  <c r="R599" i="13"/>
  <c r="S599" i="13"/>
  <c r="T599" i="13"/>
  <c r="V599" i="13"/>
  <c r="W599" i="13"/>
  <c r="X599" i="13"/>
  <c r="Y599" i="13"/>
  <c r="Z599" i="13"/>
  <c r="AA599" i="13"/>
  <c r="AB599" i="13"/>
  <c r="AC599" i="13"/>
  <c r="AD599" i="13"/>
  <c r="AE599" i="13"/>
  <c r="AF599" i="13"/>
  <c r="AG599" i="13"/>
  <c r="AH599" i="13"/>
  <c r="AI599" i="13"/>
  <c r="AJ599" i="13"/>
  <c r="AK599" i="13"/>
  <c r="AL599" i="13"/>
  <c r="AM599" i="13"/>
  <c r="AN599" i="13"/>
  <c r="AO599" i="13"/>
  <c r="AP599" i="13"/>
  <c r="AQ599" i="13"/>
  <c r="H600" i="13"/>
  <c r="I600" i="13"/>
  <c r="J600" i="13"/>
  <c r="K600" i="13"/>
  <c r="L600" i="13"/>
  <c r="M600" i="13"/>
  <c r="N600" i="13"/>
  <c r="O600" i="13"/>
  <c r="P600" i="13"/>
  <c r="Q600" i="13"/>
  <c r="R600" i="13"/>
  <c r="S600" i="13"/>
  <c r="T600" i="13"/>
  <c r="U600" i="13"/>
  <c r="V600" i="13"/>
  <c r="W600" i="13"/>
  <c r="X600" i="13"/>
  <c r="Y600" i="13"/>
  <c r="Z600" i="13"/>
  <c r="AA600" i="13"/>
  <c r="AB600" i="13"/>
  <c r="AC600" i="13"/>
  <c r="AD600" i="13"/>
  <c r="AE600" i="13"/>
  <c r="AF600" i="13"/>
  <c r="AG600" i="13"/>
  <c r="AH600" i="13"/>
  <c r="AI600" i="13"/>
  <c r="AJ600" i="13"/>
  <c r="AK600" i="13"/>
  <c r="AL600" i="13"/>
  <c r="AM600" i="13"/>
  <c r="AN600" i="13"/>
  <c r="AO600" i="13"/>
  <c r="AP600" i="13"/>
  <c r="AQ600" i="13"/>
  <c r="H601" i="13"/>
  <c r="I601" i="13"/>
  <c r="J601" i="13"/>
  <c r="K601" i="13"/>
  <c r="L601" i="13"/>
  <c r="M601" i="13"/>
  <c r="N601" i="13"/>
  <c r="O601" i="13"/>
  <c r="P601" i="13"/>
  <c r="Q601" i="13"/>
  <c r="R601" i="13"/>
  <c r="S601" i="13"/>
  <c r="T601" i="13"/>
  <c r="U601" i="13"/>
  <c r="V601" i="13"/>
  <c r="W601" i="13"/>
  <c r="X601" i="13"/>
  <c r="Y601" i="13"/>
  <c r="Z601" i="13"/>
  <c r="AA601" i="13"/>
  <c r="AB601" i="13"/>
  <c r="AC601" i="13"/>
  <c r="AD601" i="13"/>
  <c r="AE601" i="13"/>
  <c r="AF601" i="13"/>
  <c r="AG601" i="13"/>
  <c r="AH601" i="13"/>
  <c r="AI601" i="13"/>
  <c r="AJ601" i="13"/>
  <c r="AK601" i="13"/>
  <c r="AL601" i="13"/>
  <c r="AM601" i="13"/>
  <c r="AN601" i="13"/>
  <c r="AO601" i="13"/>
  <c r="AP601" i="13"/>
  <c r="AQ601" i="13"/>
  <c r="H602" i="13"/>
  <c r="I602" i="13"/>
  <c r="J602" i="13"/>
  <c r="K602" i="13"/>
  <c r="L602" i="13"/>
  <c r="M602" i="13"/>
  <c r="N602" i="13"/>
  <c r="O602" i="13"/>
  <c r="P602" i="13"/>
  <c r="Q602" i="13"/>
  <c r="R602" i="13"/>
  <c r="S602" i="13"/>
  <c r="T602" i="13"/>
  <c r="U602" i="13"/>
  <c r="V602" i="13"/>
  <c r="W602" i="13"/>
  <c r="X602" i="13"/>
  <c r="Y602" i="13"/>
  <c r="Z602" i="13"/>
  <c r="AA602" i="13"/>
  <c r="AB602" i="13"/>
  <c r="AC602" i="13"/>
  <c r="AD602" i="13"/>
  <c r="AE602" i="13"/>
  <c r="AF602" i="13"/>
  <c r="AG602" i="13"/>
  <c r="AH602" i="13"/>
  <c r="AI602" i="13"/>
  <c r="AJ602" i="13"/>
  <c r="AK602" i="13"/>
  <c r="AL602" i="13"/>
  <c r="AM602" i="13"/>
  <c r="AN602" i="13"/>
  <c r="AO602" i="13"/>
  <c r="AP602" i="13"/>
  <c r="AQ602" i="13"/>
  <c r="I598" i="13"/>
  <c r="J598" i="13"/>
  <c r="K598" i="13"/>
  <c r="L598" i="13"/>
  <c r="M598" i="13"/>
  <c r="O598" i="13"/>
  <c r="P598" i="13"/>
  <c r="Q598" i="13"/>
  <c r="R598" i="13"/>
  <c r="S598" i="13"/>
  <c r="U598" i="13"/>
  <c r="V598" i="13"/>
  <c r="W598" i="13"/>
  <c r="X598" i="13"/>
  <c r="Y598" i="13"/>
  <c r="AA598" i="13"/>
  <c r="AB598" i="13"/>
  <c r="AC598" i="13"/>
  <c r="AD598" i="13"/>
  <c r="AE598" i="13"/>
  <c r="AG598" i="13"/>
  <c r="AH598" i="13"/>
  <c r="AI598" i="13"/>
  <c r="AJ598" i="13"/>
  <c r="AK598" i="13"/>
  <c r="AL598" i="13"/>
  <c r="AM598" i="13"/>
  <c r="AN598" i="13"/>
  <c r="AO598" i="13"/>
  <c r="AP598" i="13"/>
  <c r="AQ598" i="13"/>
  <c r="F632" i="13"/>
  <c r="E632" i="13"/>
  <c r="F631" i="13"/>
  <c r="E631" i="13"/>
  <c r="F630" i="13"/>
  <c r="E630" i="13"/>
  <c r="F629" i="13"/>
  <c r="E629" i="13"/>
  <c r="F628" i="13"/>
  <c r="E628" i="13"/>
  <c r="AP627" i="13"/>
  <c r="AO627" i="13"/>
  <c r="AM627" i="13"/>
  <c r="AL627" i="13"/>
  <c r="AJ627" i="13"/>
  <c r="AI627" i="13"/>
  <c r="AG627" i="13"/>
  <c r="AF627" i="13"/>
  <c r="AD627" i="13"/>
  <c r="AC627" i="13"/>
  <c r="AA627" i="13"/>
  <c r="Z627" i="13"/>
  <c r="X627" i="13"/>
  <c r="W627" i="13"/>
  <c r="U627" i="13"/>
  <c r="T627" i="13"/>
  <c r="R627" i="13"/>
  <c r="Q627" i="13"/>
  <c r="O627" i="13"/>
  <c r="N627" i="13"/>
  <c r="L627" i="13"/>
  <c r="K627" i="13"/>
  <c r="I627" i="13"/>
  <c r="H627" i="13"/>
  <c r="F626" i="13"/>
  <c r="E626" i="13"/>
  <c r="F625" i="13"/>
  <c r="E625" i="13"/>
  <c r="F624" i="13"/>
  <c r="E624" i="13"/>
  <c r="F623" i="13"/>
  <c r="E623" i="13"/>
  <c r="F622" i="13"/>
  <c r="E622" i="13"/>
  <c r="AP621" i="13"/>
  <c r="AO621" i="13"/>
  <c r="AM621" i="13"/>
  <c r="AL621" i="13"/>
  <c r="AJ621" i="13"/>
  <c r="AI621" i="13"/>
  <c r="AG621" i="13"/>
  <c r="AF621" i="13"/>
  <c r="AD621" i="13"/>
  <c r="AC621" i="13"/>
  <c r="AA621" i="13"/>
  <c r="Z621" i="13"/>
  <c r="X621" i="13"/>
  <c r="W621" i="13"/>
  <c r="Y621" i="13" s="1"/>
  <c r="U621" i="13"/>
  <c r="T621" i="13"/>
  <c r="R621" i="13"/>
  <c r="Q621" i="13"/>
  <c r="O621" i="13"/>
  <c r="N621" i="13"/>
  <c r="L621" i="13"/>
  <c r="K621" i="13"/>
  <c r="I621" i="13"/>
  <c r="H621" i="13"/>
  <c r="F620" i="13"/>
  <c r="E620" i="13"/>
  <c r="F619" i="13"/>
  <c r="E619" i="13"/>
  <c r="F618" i="13"/>
  <c r="E618" i="13"/>
  <c r="F617" i="13"/>
  <c r="E617" i="13"/>
  <c r="F616" i="13"/>
  <c r="E616" i="13"/>
  <c r="AP615" i="13"/>
  <c r="AO615" i="13"/>
  <c r="AM615" i="13"/>
  <c r="AL615" i="13"/>
  <c r="AJ615" i="13"/>
  <c r="AI615" i="13"/>
  <c r="AG615" i="13"/>
  <c r="AF615" i="13"/>
  <c r="AD615" i="13"/>
  <c r="AC615" i="13"/>
  <c r="AA615" i="13"/>
  <c r="Z615" i="13"/>
  <c r="X615" i="13"/>
  <c r="W615" i="13"/>
  <c r="U615" i="13"/>
  <c r="T615" i="13"/>
  <c r="R615" i="13"/>
  <c r="Q615" i="13"/>
  <c r="O615" i="13"/>
  <c r="N615" i="13"/>
  <c r="L615" i="13"/>
  <c r="K615" i="13"/>
  <c r="I615" i="13"/>
  <c r="H615" i="13"/>
  <c r="F614" i="13"/>
  <c r="E614" i="13"/>
  <c r="F613" i="13"/>
  <c r="E613" i="13"/>
  <c r="F612" i="13"/>
  <c r="E612" i="13"/>
  <c r="F611" i="13"/>
  <c r="E611" i="13"/>
  <c r="F610" i="13"/>
  <c r="E610" i="13"/>
  <c r="AP609" i="13"/>
  <c r="AO609" i="13"/>
  <c r="AM609" i="13"/>
  <c r="AL609" i="13"/>
  <c r="AJ609" i="13"/>
  <c r="AI609" i="13"/>
  <c r="AG609" i="13"/>
  <c r="AF609" i="13"/>
  <c r="AD609" i="13"/>
  <c r="AC609" i="13"/>
  <c r="AA609" i="13"/>
  <c r="Z609" i="13"/>
  <c r="X609" i="13"/>
  <c r="W609" i="13"/>
  <c r="U609" i="13"/>
  <c r="T609" i="13"/>
  <c r="R609" i="13"/>
  <c r="Q609" i="13"/>
  <c r="O609" i="13"/>
  <c r="N609" i="13"/>
  <c r="L609" i="13"/>
  <c r="K609" i="13"/>
  <c r="I609" i="13"/>
  <c r="H609" i="13"/>
  <c r="F608" i="13"/>
  <c r="E608" i="13"/>
  <c r="F607" i="13"/>
  <c r="E607" i="13"/>
  <c r="F606" i="13"/>
  <c r="E606" i="13"/>
  <c r="F605" i="13"/>
  <c r="E605" i="13"/>
  <c r="F604" i="13"/>
  <c r="E604" i="13"/>
  <c r="AP603" i="13"/>
  <c r="AO603" i="13"/>
  <c r="AM603" i="13"/>
  <c r="AL603" i="13"/>
  <c r="AJ603" i="13"/>
  <c r="AK603" i="13" s="1"/>
  <c r="AI603" i="13"/>
  <c r="AG603" i="13"/>
  <c r="AF603" i="13"/>
  <c r="AD603" i="13"/>
  <c r="AC603" i="13"/>
  <c r="AA603" i="13"/>
  <c r="Z603" i="13"/>
  <c r="X603" i="13"/>
  <c r="Y603" i="13" s="1"/>
  <c r="W603" i="13"/>
  <c r="U603" i="13"/>
  <c r="T603" i="13"/>
  <c r="R603" i="13"/>
  <c r="Q603" i="13"/>
  <c r="O603" i="13"/>
  <c r="N603" i="13"/>
  <c r="L603" i="13"/>
  <c r="K603" i="13"/>
  <c r="I603" i="13"/>
  <c r="H603" i="13"/>
  <c r="R273" i="13"/>
  <c r="R274" i="13" s="1"/>
  <c r="R234" i="13" s="1"/>
  <c r="M603" i="13" l="1"/>
  <c r="AB621" i="13"/>
  <c r="S603" i="13"/>
  <c r="P603" i="13"/>
  <c r="S615" i="13"/>
  <c r="AE603" i="13"/>
  <c r="AH603" i="13"/>
  <c r="AQ603" i="13"/>
  <c r="M627" i="13"/>
  <c r="G632" i="13"/>
  <c r="AE627" i="13"/>
  <c r="AN627" i="13"/>
  <c r="P621" i="13"/>
  <c r="V627" i="13"/>
  <c r="G629" i="13"/>
  <c r="E603" i="13"/>
  <c r="E602" i="13"/>
  <c r="E601" i="13"/>
  <c r="E599" i="13"/>
  <c r="U675" i="13"/>
  <c r="V621" i="13"/>
  <c r="AM675" i="13"/>
  <c r="H675" i="13"/>
  <c r="AF675" i="13"/>
  <c r="Z675" i="13"/>
  <c r="T675" i="13"/>
  <c r="V675" i="13" s="1"/>
  <c r="N675" i="13"/>
  <c r="AN621" i="13"/>
  <c r="P615" i="13"/>
  <c r="F621" i="13"/>
  <c r="S621" i="13"/>
  <c r="AH621" i="13"/>
  <c r="G624" i="13"/>
  <c r="S627" i="13"/>
  <c r="AB627" i="13"/>
  <c r="AK627" i="13"/>
  <c r="G628" i="13"/>
  <c r="G631" i="13"/>
  <c r="L597" i="13"/>
  <c r="AK615" i="13"/>
  <c r="M621" i="13"/>
  <c r="AK621" i="13"/>
  <c r="AI597" i="13"/>
  <c r="W597" i="13"/>
  <c r="Q597" i="13"/>
  <c r="K597" i="13"/>
  <c r="AO597" i="13"/>
  <c r="AA597" i="13"/>
  <c r="F601" i="13"/>
  <c r="AM597" i="13"/>
  <c r="AG597" i="13"/>
  <c r="O597" i="13"/>
  <c r="F598" i="13"/>
  <c r="I597" i="13"/>
  <c r="Z598" i="13"/>
  <c r="Z597" i="13" s="1"/>
  <c r="N598" i="13"/>
  <c r="N597" i="13" s="1"/>
  <c r="AD597" i="13"/>
  <c r="G619" i="13"/>
  <c r="J621" i="13"/>
  <c r="I675" i="13"/>
  <c r="J675" i="13" s="1"/>
  <c r="J609" i="13"/>
  <c r="S609" i="13"/>
  <c r="AB609" i="13"/>
  <c r="AK609" i="13"/>
  <c r="G610" i="13"/>
  <c r="G613" i="13"/>
  <c r="M615" i="13"/>
  <c r="P627" i="13"/>
  <c r="Y627" i="13"/>
  <c r="AH627" i="13"/>
  <c r="AQ627" i="13"/>
  <c r="G630" i="13"/>
  <c r="F676" i="13"/>
  <c r="E677" i="13"/>
  <c r="H597" i="13"/>
  <c r="AF598" i="13"/>
  <c r="AF597" i="13" s="1"/>
  <c r="T598" i="13"/>
  <c r="T597" i="13" s="1"/>
  <c r="F600" i="13"/>
  <c r="AJ597" i="13"/>
  <c r="AK597" i="13" s="1"/>
  <c r="R597" i="13"/>
  <c r="F602" i="13"/>
  <c r="E609" i="13"/>
  <c r="AE615" i="13"/>
  <c r="G617" i="13"/>
  <c r="AQ621" i="13"/>
  <c r="U599" i="13"/>
  <c r="F599" i="13" s="1"/>
  <c r="F678" i="13"/>
  <c r="AG675" i="13"/>
  <c r="AA675" i="13"/>
  <c r="O675" i="13"/>
  <c r="F627" i="13"/>
  <c r="Y615" i="13"/>
  <c r="AH615" i="13"/>
  <c r="AQ615" i="13"/>
  <c r="E621" i="13"/>
  <c r="AE621" i="13"/>
  <c r="AL597" i="13"/>
  <c r="E600" i="13"/>
  <c r="AL675" i="13"/>
  <c r="AP597" i="13"/>
  <c r="X597" i="13"/>
  <c r="AB603" i="13"/>
  <c r="P609" i="13"/>
  <c r="Y609" i="13"/>
  <c r="AH609" i="13"/>
  <c r="AQ609" i="13"/>
  <c r="F615" i="13"/>
  <c r="K675" i="13"/>
  <c r="Q675" i="13"/>
  <c r="W675" i="13"/>
  <c r="E676" i="13"/>
  <c r="AI675" i="13"/>
  <c r="AO675" i="13"/>
  <c r="F679" i="13"/>
  <c r="V603" i="13"/>
  <c r="AN615" i="13"/>
  <c r="G622" i="13"/>
  <c r="G625" i="13"/>
  <c r="J627" i="13"/>
  <c r="L675" i="13"/>
  <c r="R675" i="13"/>
  <c r="X675" i="13"/>
  <c r="AD675" i="13"/>
  <c r="AJ675" i="13"/>
  <c r="AP675" i="13"/>
  <c r="AQ675" i="13" s="1"/>
  <c r="F603" i="13"/>
  <c r="AB615" i="13"/>
  <c r="G623" i="13"/>
  <c r="G626" i="13"/>
  <c r="AN603" i="13"/>
  <c r="M609" i="13"/>
  <c r="V609" i="13"/>
  <c r="AE609" i="13"/>
  <c r="AN609" i="13"/>
  <c r="V615" i="13"/>
  <c r="G618" i="13"/>
  <c r="F677" i="13"/>
  <c r="E615" i="13"/>
  <c r="E627" i="13"/>
  <c r="E679" i="13"/>
  <c r="G607" i="13"/>
  <c r="G611" i="13"/>
  <c r="G614" i="13"/>
  <c r="G620" i="13"/>
  <c r="G612" i="13"/>
  <c r="G616" i="13"/>
  <c r="J615" i="13"/>
  <c r="F609" i="13"/>
  <c r="G605" i="13"/>
  <c r="G608" i="13"/>
  <c r="G606" i="13"/>
  <c r="G604" i="13"/>
  <c r="J603" i="13"/>
  <c r="AC597" i="13"/>
  <c r="G602" i="13" l="1"/>
  <c r="AQ597" i="13"/>
  <c r="AB597" i="13"/>
  <c r="G601" i="13"/>
  <c r="G627" i="13"/>
  <c r="AB675" i="13"/>
  <c r="P675" i="13"/>
  <c r="J597" i="13"/>
  <c r="M597" i="13"/>
  <c r="AN597" i="13"/>
  <c r="G621" i="13"/>
  <c r="AH675" i="13"/>
  <c r="G603" i="13"/>
  <c r="G609" i="13"/>
  <c r="AN675" i="13"/>
  <c r="AH597" i="13"/>
  <c r="G600" i="13"/>
  <c r="G599" i="13"/>
  <c r="S597" i="13"/>
  <c r="P597" i="13"/>
  <c r="M675" i="13"/>
  <c r="U597" i="13"/>
  <c r="V597" i="13" s="1"/>
  <c r="G677" i="13"/>
  <c r="G615" i="13"/>
  <c r="G676" i="13"/>
  <c r="Y597" i="13"/>
  <c r="S675" i="13"/>
  <c r="E598" i="13"/>
  <c r="G598" i="13" s="1"/>
  <c r="E597" i="13"/>
  <c r="AK675" i="13"/>
  <c r="Y675" i="13"/>
  <c r="F675" i="13"/>
  <c r="G679" i="13"/>
  <c r="AE597" i="13"/>
  <c r="F597" i="13" l="1"/>
  <c r="G597" i="13" s="1"/>
  <c r="Q273" i="13"/>
  <c r="Q274" i="13" s="1"/>
  <c r="Q234" i="13" s="1"/>
  <c r="O373" i="13"/>
  <c r="N373" i="13"/>
  <c r="AO238" i="13" l="1"/>
  <c r="AO233" i="13" s="1"/>
  <c r="AP238" i="13"/>
  <c r="AP233" i="13" s="1"/>
  <c r="AO73" i="13" l="1"/>
  <c r="I237" i="13"/>
  <c r="I232" i="13" s="1"/>
  <c r="J237" i="13"/>
  <c r="J232" i="13" s="1"/>
  <c r="K237" i="13"/>
  <c r="K232" i="13" s="1"/>
  <c r="L237" i="13"/>
  <c r="L232" i="13" s="1"/>
  <c r="M237" i="13"/>
  <c r="M232" i="13" s="1"/>
  <c r="N237" i="13"/>
  <c r="N232" i="13" s="1"/>
  <c r="O237" i="13"/>
  <c r="O232" i="13" s="1"/>
  <c r="P237" i="13"/>
  <c r="P232" i="13" s="1"/>
  <c r="Q237" i="13"/>
  <c r="Q232" i="13" s="1"/>
  <c r="R237" i="13"/>
  <c r="R232" i="13" s="1"/>
  <c r="S237" i="13"/>
  <c r="S232" i="13" s="1"/>
  <c r="T237" i="13"/>
  <c r="T232" i="13" s="1"/>
  <c r="U237" i="13"/>
  <c r="U232" i="13" s="1"/>
  <c r="V237" i="13"/>
  <c r="V232" i="13" s="1"/>
  <c r="W237" i="13"/>
  <c r="W232" i="13" s="1"/>
  <c r="X237" i="13"/>
  <c r="X232" i="13" s="1"/>
  <c r="Y237" i="13"/>
  <c r="Y232" i="13" s="1"/>
  <c r="Z237" i="13"/>
  <c r="Z232" i="13" s="1"/>
  <c r="AA237" i="13"/>
  <c r="AA232" i="13" s="1"/>
  <c r="AB237" i="13"/>
  <c r="AB232" i="13" s="1"/>
  <c r="AC237" i="13"/>
  <c r="AC232" i="13" s="1"/>
  <c r="AD237" i="13"/>
  <c r="AD232" i="13" s="1"/>
  <c r="AE237" i="13"/>
  <c r="AE232" i="13" s="1"/>
  <c r="AF237" i="13"/>
  <c r="AF232" i="13" s="1"/>
  <c r="AG237" i="13"/>
  <c r="AG232" i="13" s="1"/>
  <c r="AH237" i="13"/>
  <c r="AH232" i="13" s="1"/>
  <c r="AI237" i="13"/>
  <c r="AI232" i="13" s="1"/>
  <c r="AJ237" i="13"/>
  <c r="AJ232" i="13" s="1"/>
  <c r="AK237" i="13"/>
  <c r="AK232" i="13" s="1"/>
  <c r="AL237" i="13"/>
  <c r="AL232" i="13" s="1"/>
  <c r="AM237" i="13"/>
  <c r="AM232" i="13" s="1"/>
  <c r="AN237" i="13"/>
  <c r="AN232" i="13" s="1"/>
  <c r="AO237" i="13"/>
  <c r="AO232" i="13" s="1"/>
  <c r="AP237" i="13"/>
  <c r="AP232" i="13" s="1"/>
  <c r="AQ237" i="13"/>
  <c r="AQ232" i="13" s="1"/>
  <c r="H238" i="13"/>
  <c r="H233" i="13" s="1"/>
  <c r="I238" i="13"/>
  <c r="I233" i="13" s="1"/>
  <c r="J238" i="13"/>
  <c r="J233" i="13" s="1"/>
  <c r="K238" i="13"/>
  <c r="K233" i="13" s="1"/>
  <c r="L238" i="13"/>
  <c r="L233" i="13" s="1"/>
  <c r="M238" i="13"/>
  <c r="M233" i="13" s="1"/>
  <c r="N238" i="13"/>
  <c r="N233" i="13" s="1"/>
  <c r="O238" i="13"/>
  <c r="O233" i="13" s="1"/>
  <c r="P238" i="13"/>
  <c r="P233" i="13" s="1"/>
  <c r="Q238" i="13"/>
  <c r="Q233" i="13" s="1"/>
  <c r="R238" i="13"/>
  <c r="R233" i="13" s="1"/>
  <c r="S238" i="13"/>
  <c r="S233" i="13" s="1"/>
  <c r="T238" i="13"/>
  <c r="T233" i="13" s="1"/>
  <c r="U238" i="13"/>
  <c r="U233" i="13" s="1"/>
  <c r="V238" i="13"/>
  <c r="V233" i="13" s="1"/>
  <c r="W238" i="13"/>
  <c r="W233" i="13" s="1"/>
  <c r="X238" i="13"/>
  <c r="X233" i="13" s="1"/>
  <c r="Y238" i="13"/>
  <c r="Y233" i="13" s="1"/>
  <c r="Z238" i="13"/>
  <c r="Z233" i="13" s="1"/>
  <c r="AA238" i="13"/>
  <c r="AA233" i="13" s="1"/>
  <c r="AB238" i="13"/>
  <c r="AB233" i="13" s="1"/>
  <c r="AC238" i="13"/>
  <c r="AC233" i="13" s="1"/>
  <c r="AD238" i="13"/>
  <c r="AD233" i="13" s="1"/>
  <c r="AE238" i="13"/>
  <c r="AE233" i="13" s="1"/>
  <c r="AF238" i="13"/>
  <c r="AF233" i="13" s="1"/>
  <c r="AG238" i="13"/>
  <c r="AG233" i="13" s="1"/>
  <c r="AH238" i="13"/>
  <c r="AH233" i="13" s="1"/>
  <c r="AI238" i="13"/>
  <c r="AI233" i="13" s="1"/>
  <c r="AJ238" i="13"/>
  <c r="AJ233" i="13" s="1"/>
  <c r="AK238" i="13"/>
  <c r="AK233" i="13" s="1"/>
  <c r="AM238" i="13"/>
  <c r="AM233" i="13" s="1"/>
  <c r="AN238" i="13"/>
  <c r="AN233" i="13" s="1"/>
  <c r="AQ238" i="13"/>
  <c r="AQ233" i="13" s="1"/>
  <c r="I236" i="13"/>
  <c r="I231" i="13" s="1"/>
  <c r="J236" i="13"/>
  <c r="J231" i="13" s="1"/>
  <c r="K236" i="13"/>
  <c r="K231" i="13" s="1"/>
  <c r="L236" i="13"/>
  <c r="L231" i="13" s="1"/>
  <c r="M236" i="13"/>
  <c r="M231" i="13" s="1"/>
  <c r="N236" i="13"/>
  <c r="N231" i="13" s="1"/>
  <c r="O236" i="13"/>
  <c r="O231" i="13" s="1"/>
  <c r="P236" i="13"/>
  <c r="P231" i="13" s="1"/>
  <c r="Q236" i="13"/>
  <c r="Q231" i="13" s="1"/>
  <c r="R236" i="13"/>
  <c r="R231" i="13" s="1"/>
  <c r="S236" i="13"/>
  <c r="S231" i="13" s="1"/>
  <c r="T236" i="13"/>
  <c r="T231" i="13" s="1"/>
  <c r="U236" i="13"/>
  <c r="U231" i="13" s="1"/>
  <c r="V236" i="13"/>
  <c r="V231" i="13" s="1"/>
  <c r="W236" i="13"/>
  <c r="W231" i="13" s="1"/>
  <c r="X236" i="13"/>
  <c r="X231" i="13" s="1"/>
  <c r="Y236" i="13"/>
  <c r="Y231" i="13" s="1"/>
  <c r="Z236" i="13"/>
  <c r="Z231" i="13" s="1"/>
  <c r="AA236" i="13"/>
  <c r="AA231" i="13" s="1"/>
  <c r="AB236" i="13"/>
  <c r="AB231" i="13" s="1"/>
  <c r="AC236" i="13"/>
  <c r="AC231" i="13" s="1"/>
  <c r="AD236" i="13"/>
  <c r="AD231" i="13" s="1"/>
  <c r="AE236" i="13"/>
  <c r="AE231" i="13" s="1"/>
  <c r="AF236" i="13"/>
  <c r="AF231" i="13" s="1"/>
  <c r="AG236" i="13"/>
  <c r="AG231" i="13" s="1"/>
  <c r="AH236" i="13"/>
  <c r="AH231" i="13" s="1"/>
  <c r="AI236" i="13"/>
  <c r="AI231" i="13" s="1"/>
  <c r="AJ236" i="13"/>
  <c r="AJ231" i="13" s="1"/>
  <c r="AK236" i="13"/>
  <c r="AK231" i="13" s="1"/>
  <c r="AL236" i="13"/>
  <c r="AL231" i="13" s="1"/>
  <c r="AM236" i="13"/>
  <c r="AM231" i="13" s="1"/>
  <c r="AN236" i="13"/>
  <c r="AN231" i="13" s="1"/>
  <c r="AO236" i="13"/>
  <c r="AO231" i="13" s="1"/>
  <c r="AP236" i="13"/>
  <c r="AP231" i="13" s="1"/>
  <c r="AQ236" i="13"/>
  <c r="AQ231" i="13" s="1"/>
  <c r="H502" i="13"/>
  <c r="I502" i="13"/>
  <c r="J502" i="13"/>
  <c r="K502" i="13"/>
  <c r="L502" i="13"/>
  <c r="M502" i="13"/>
  <c r="N502" i="13"/>
  <c r="O502" i="13"/>
  <c r="P502" i="13"/>
  <c r="Q502" i="13"/>
  <c r="R502" i="13"/>
  <c r="S502" i="13"/>
  <c r="T502" i="13"/>
  <c r="U502" i="13"/>
  <c r="V502" i="13"/>
  <c r="W502" i="13"/>
  <c r="X502" i="13"/>
  <c r="Y502" i="13"/>
  <c r="Z502" i="13"/>
  <c r="AA502" i="13"/>
  <c r="AB502" i="13"/>
  <c r="AC502" i="13"/>
  <c r="AD502" i="13"/>
  <c r="AE502" i="13"/>
  <c r="AF502" i="13"/>
  <c r="AG502" i="13"/>
  <c r="AH502" i="13"/>
  <c r="AI502" i="13"/>
  <c r="AJ502" i="13"/>
  <c r="AK502" i="13"/>
  <c r="AL502" i="13"/>
  <c r="AM502" i="13"/>
  <c r="AN502" i="13"/>
  <c r="AO502" i="13"/>
  <c r="AP502" i="13"/>
  <c r="AQ502" i="13"/>
  <c r="H503" i="13"/>
  <c r="I503" i="13"/>
  <c r="J503" i="13"/>
  <c r="K503" i="13"/>
  <c r="L503" i="13"/>
  <c r="M503" i="13"/>
  <c r="N503" i="13"/>
  <c r="O503" i="13"/>
  <c r="P503" i="13"/>
  <c r="Q503" i="13"/>
  <c r="R503" i="13"/>
  <c r="S503" i="13"/>
  <c r="T503" i="13"/>
  <c r="U503" i="13"/>
  <c r="V503" i="13"/>
  <c r="W503" i="13"/>
  <c r="X503" i="13"/>
  <c r="Y503" i="13"/>
  <c r="Z503" i="13"/>
  <c r="AA503" i="13"/>
  <c r="AB503" i="13"/>
  <c r="AD503" i="13"/>
  <c r="AE503" i="13"/>
  <c r="AG503" i="13"/>
  <c r="AH503" i="13"/>
  <c r="AI503" i="13"/>
  <c r="AJ503" i="13"/>
  <c r="AK503" i="13"/>
  <c r="AL503" i="13"/>
  <c r="AM503" i="13"/>
  <c r="AN503" i="13"/>
  <c r="AO503" i="13"/>
  <c r="AP503" i="13"/>
  <c r="AQ503" i="13"/>
  <c r="H504" i="13"/>
  <c r="I504" i="13"/>
  <c r="J504" i="13"/>
  <c r="K504" i="13"/>
  <c r="L504" i="13"/>
  <c r="M504" i="13"/>
  <c r="N504" i="13"/>
  <c r="O504" i="13"/>
  <c r="P504" i="13"/>
  <c r="Q504" i="13"/>
  <c r="R504" i="13"/>
  <c r="S504" i="13"/>
  <c r="T504" i="13"/>
  <c r="U504" i="13"/>
  <c r="V504" i="13"/>
  <c r="W504" i="13"/>
  <c r="X504" i="13"/>
  <c r="Y504" i="13"/>
  <c r="Z504" i="13"/>
  <c r="AA504" i="13"/>
  <c r="AB504" i="13"/>
  <c r="AD504" i="13"/>
  <c r="AE504" i="13"/>
  <c r="AG504" i="13"/>
  <c r="AH504" i="13"/>
  <c r="AI504" i="13"/>
  <c r="AJ504" i="13"/>
  <c r="AK504" i="13"/>
  <c r="AL504" i="13"/>
  <c r="AM504" i="13"/>
  <c r="AN504" i="13"/>
  <c r="AO504" i="13"/>
  <c r="AP504" i="13"/>
  <c r="AQ504" i="13"/>
  <c r="H505" i="13"/>
  <c r="I505" i="13"/>
  <c r="J505" i="13"/>
  <c r="K505" i="13"/>
  <c r="L505" i="13"/>
  <c r="M505" i="13"/>
  <c r="N505" i="13"/>
  <c r="O505" i="13"/>
  <c r="P505" i="13"/>
  <c r="Q505" i="13"/>
  <c r="R505" i="13"/>
  <c r="S505" i="13"/>
  <c r="T505" i="13"/>
  <c r="U505" i="13"/>
  <c r="V505" i="13"/>
  <c r="W505" i="13"/>
  <c r="X505" i="13"/>
  <c r="Y505" i="13"/>
  <c r="Z505" i="13"/>
  <c r="AA505" i="13"/>
  <c r="AB505" i="13"/>
  <c r="AC505" i="13"/>
  <c r="AD505" i="13"/>
  <c r="AE505" i="13"/>
  <c r="AF505" i="13"/>
  <c r="AG505" i="13"/>
  <c r="AH505" i="13"/>
  <c r="AI505" i="13"/>
  <c r="AJ505" i="13"/>
  <c r="AK505" i="13"/>
  <c r="AL505" i="13"/>
  <c r="AM505" i="13"/>
  <c r="AN505" i="13"/>
  <c r="AO505" i="13"/>
  <c r="AP505" i="13"/>
  <c r="AQ505" i="13"/>
  <c r="AQ501" i="13"/>
  <c r="I501" i="13"/>
  <c r="J501" i="13"/>
  <c r="K501" i="13"/>
  <c r="L501" i="13"/>
  <c r="M501" i="13"/>
  <c r="N501" i="13"/>
  <c r="O501" i="13"/>
  <c r="P501" i="13"/>
  <c r="Q501" i="13"/>
  <c r="R501" i="13"/>
  <c r="S501" i="13"/>
  <c r="T501" i="13"/>
  <c r="U501" i="13"/>
  <c r="V501" i="13"/>
  <c r="W501" i="13"/>
  <c r="X501" i="13"/>
  <c r="Y501" i="13"/>
  <c r="Z501" i="13"/>
  <c r="AA501" i="13"/>
  <c r="AB501" i="13"/>
  <c r="AC501" i="13"/>
  <c r="AD501" i="13"/>
  <c r="AE501" i="13"/>
  <c r="AF501" i="13"/>
  <c r="AG501" i="13"/>
  <c r="AH501" i="13"/>
  <c r="AI501" i="13"/>
  <c r="AJ501" i="13"/>
  <c r="AK501" i="13"/>
  <c r="AL501" i="13"/>
  <c r="AM501" i="13"/>
  <c r="AN501" i="13"/>
  <c r="AO501" i="13"/>
  <c r="AP501" i="13"/>
  <c r="H501" i="13"/>
  <c r="AF504" i="13"/>
  <c r="AF503" i="13"/>
  <c r="AC570" i="13"/>
  <c r="E570" i="13" s="1"/>
  <c r="AC564" i="13"/>
  <c r="F589" i="13"/>
  <c r="E589" i="13"/>
  <c r="F588" i="13"/>
  <c r="E588" i="13"/>
  <c r="F587" i="13"/>
  <c r="E587" i="13"/>
  <c r="F586" i="13"/>
  <c r="E586" i="13"/>
  <c r="F585" i="13"/>
  <c r="E585" i="13"/>
  <c r="AP584" i="13"/>
  <c r="AQ584" i="13" s="1"/>
  <c r="AO584" i="13"/>
  <c r="AM584" i="13"/>
  <c r="AL584" i="13"/>
  <c r="AJ584" i="13"/>
  <c r="AI584" i="13"/>
  <c r="AG584" i="13"/>
  <c r="AF584" i="13"/>
  <c r="AD584" i="13"/>
  <c r="AC584" i="13"/>
  <c r="AA584" i="13"/>
  <c r="Z584" i="13"/>
  <c r="X584" i="13"/>
  <c r="W584" i="13"/>
  <c r="U584" i="13"/>
  <c r="T584" i="13"/>
  <c r="R584" i="13"/>
  <c r="Q584" i="13"/>
  <c r="O584" i="13"/>
  <c r="N584" i="13"/>
  <c r="L584" i="13"/>
  <c r="K584" i="13"/>
  <c r="I584" i="13"/>
  <c r="H584" i="13"/>
  <c r="F583" i="13"/>
  <c r="G583" i="13" s="1"/>
  <c r="E583" i="13"/>
  <c r="F582" i="13"/>
  <c r="E582" i="13"/>
  <c r="F581" i="13"/>
  <c r="E581" i="13"/>
  <c r="F580" i="13"/>
  <c r="E580" i="13"/>
  <c r="F579" i="13"/>
  <c r="E579" i="13"/>
  <c r="AP578" i="13"/>
  <c r="AO578" i="13"/>
  <c r="AM578" i="13"/>
  <c r="AN578" i="13" s="1"/>
  <c r="AL578" i="13"/>
  <c r="AJ578" i="13"/>
  <c r="AI578" i="13"/>
  <c r="AG578" i="13"/>
  <c r="AF578" i="13"/>
  <c r="AD578" i="13"/>
  <c r="AC578" i="13"/>
  <c r="AA578" i="13"/>
  <c r="Z578" i="13"/>
  <c r="AB578" i="13" s="1"/>
  <c r="X578" i="13"/>
  <c r="W578" i="13"/>
  <c r="V578" i="13"/>
  <c r="U578" i="13"/>
  <c r="T578" i="13"/>
  <c r="R578" i="13"/>
  <c r="Q578" i="13"/>
  <c r="O578" i="13"/>
  <c r="N578" i="13"/>
  <c r="L578" i="13"/>
  <c r="K578" i="13"/>
  <c r="I578" i="13"/>
  <c r="H578" i="13"/>
  <c r="F577" i="13"/>
  <c r="E577" i="13"/>
  <c r="F576" i="13"/>
  <c r="E576" i="13"/>
  <c r="F575" i="13"/>
  <c r="E575" i="13"/>
  <c r="F574" i="13"/>
  <c r="E574" i="13"/>
  <c r="F573" i="13"/>
  <c r="E573" i="13"/>
  <c r="AP572" i="13"/>
  <c r="AO572" i="13"/>
  <c r="AM572" i="13"/>
  <c r="AL572" i="13"/>
  <c r="AJ572" i="13"/>
  <c r="AI572" i="13"/>
  <c r="AG572" i="13"/>
  <c r="AF572" i="13"/>
  <c r="AD572" i="13"/>
  <c r="AC572" i="13"/>
  <c r="AA572" i="13"/>
  <c r="Z572" i="13"/>
  <c r="X572" i="13"/>
  <c r="W572" i="13"/>
  <c r="U572" i="13"/>
  <c r="T572" i="13"/>
  <c r="R572" i="13"/>
  <c r="Q572" i="13"/>
  <c r="O572" i="13"/>
  <c r="N572" i="13"/>
  <c r="L572" i="13"/>
  <c r="K572" i="13"/>
  <c r="I572" i="13"/>
  <c r="H572" i="13"/>
  <c r="F571" i="13"/>
  <c r="E571" i="13"/>
  <c r="F570" i="13"/>
  <c r="F569" i="13"/>
  <c r="E569" i="13"/>
  <c r="F568" i="13"/>
  <c r="E568" i="13"/>
  <c r="F567" i="13"/>
  <c r="E567" i="13"/>
  <c r="AP566" i="13"/>
  <c r="AQ566" i="13" s="1"/>
  <c r="AO566" i="13"/>
  <c r="AM566" i="13"/>
  <c r="AL566" i="13"/>
  <c r="AJ566" i="13"/>
  <c r="AI566" i="13"/>
  <c r="AG566" i="13"/>
  <c r="AF566" i="13"/>
  <c r="AD566" i="13"/>
  <c r="AC566" i="13"/>
  <c r="AE566" i="13" s="1"/>
  <c r="AA566" i="13"/>
  <c r="Z566" i="13"/>
  <c r="X566" i="13"/>
  <c r="Y566" i="13" s="1"/>
  <c r="W566" i="13"/>
  <c r="U566" i="13"/>
  <c r="T566" i="13"/>
  <c r="R566" i="13"/>
  <c r="Q566" i="13"/>
  <c r="O566" i="13"/>
  <c r="N566" i="13"/>
  <c r="L566" i="13"/>
  <c r="K566" i="13"/>
  <c r="M566" i="13" s="1"/>
  <c r="I566" i="13"/>
  <c r="H566" i="13"/>
  <c r="E558" i="13"/>
  <c r="AC552" i="13"/>
  <c r="E552" i="13" s="1"/>
  <c r="AC546" i="13"/>
  <c r="AC540" i="13"/>
  <c r="F565" i="13"/>
  <c r="E565" i="13"/>
  <c r="F564" i="13"/>
  <c r="E564" i="13"/>
  <c r="F563" i="13"/>
  <c r="E563" i="13"/>
  <c r="F562" i="13"/>
  <c r="E562" i="13"/>
  <c r="F561" i="13"/>
  <c r="E561" i="13"/>
  <c r="AP560" i="13"/>
  <c r="AO560" i="13"/>
  <c r="AM560" i="13"/>
  <c r="AN560" i="13" s="1"/>
  <c r="AL560" i="13"/>
  <c r="AJ560" i="13"/>
  <c r="AI560" i="13"/>
  <c r="AG560" i="13"/>
  <c r="AF560" i="13"/>
  <c r="AD560" i="13"/>
  <c r="AE560" i="13" s="1"/>
  <c r="AC560" i="13"/>
  <c r="AA560" i="13"/>
  <c r="Z560" i="13"/>
  <c r="X560" i="13"/>
  <c r="Y560" i="13" s="1"/>
  <c r="W560" i="13"/>
  <c r="U560" i="13"/>
  <c r="T560" i="13"/>
  <c r="R560" i="13"/>
  <c r="S560" i="13" s="1"/>
  <c r="Q560" i="13"/>
  <c r="O560" i="13"/>
  <c r="N560" i="13"/>
  <c r="L560" i="13"/>
  <c r="K560" i="13"/>
  <c r="I560" i="13"/>
  <c r="H560" i="13"/>
  <c r="F559" i="13"/>
  <c r="E559" i="13"/>
  <c r="F558" i="13"/>
  <c r="F557" i="13"/>
  <c r="E557" i="13"/>
  <c r="F556" i="13"/>
  <c r="E556" i="13"/>
  <c r="F555" i="13"/>
  <c r="E555" i="13"/>
  <c r="AP554" i="13"/>
  <c r="AO554" i="13"/>
  <c r="AM554" i="13"/>
  <c r="AL554" i="13"/>
  <c r="AJ554" i="13"/>
  <c r="AI554" i="13"/>
  <c r="AG554" i="13"/>
  <c r="AF554" i="13"/>
  <c r="AD554" i="13"/>
  <c r="AC554" i="13"/>
  <c r="AA554" i="13"/>
  <c r="Z554" i="13"/>
  <c r="X554" i="13"/>
  <c r="W554" i="13"/>
  <c r="U554" i="13"/>
  <c r="T554" i="13"/>
  <c r="R554" i="13"/>
  <c r="Q554" i="13"/>
  <c r="O554" i="13"/>
  <c r="N554" i="13"/>
  <c r="L554" i="13"/>
  <c r="K554" i="13"/>
  <c r="I554" i="13"/>
  <c r="H554" i="13"/>
  <c r="F553" i="13"/>
  <c r="E553" i="13"/>
  <c r="F552" i="13"/>
  <c r="F551" i="13"/>
  <c r="E551" i="13"/>
  <c r="F550" i="13"/>
  <c r="E550" i="13"/>
  <c r="F549" i="13"/>
  <c r="E549" i="13"/>
  <c r="AP548" i="13"/>
  <c r="AO548" i="13"/>
  <c r="AM548" i="13"/>
  <c r="AL548" i="13"/>
  <c r="AJ548" i="13"/>
  <c r="AI548" i="13"/>
  <c r="AG548" i="13"/>
  <c r="AF548" i="13"/>
  <c r="AD548" i="13"/>
  <c r="AC548" i="13"/>
  <c r="AA548" i="13"/>
  <c r="Z548" i="13"/>
  <c r="X548" i="13"/>
  <c r="W548" i="13"/>
  <c r="U548" i="13"/>
  <c r="T548" i="13"/>
  <c r="R548" i="13"/>
  <c r="Q548" i="13"/>
  <c r="O548" i="13"/>
  <c r="N548" i="13"/>
  <c r="L548" i="13"/>
  <c r="K548" i="13"/>
  <c r="I548" i="13"/>
  <c r="H548" i="13"/>
  <c r="F547" i="13"/>
  <c r="E547" i="13"/>
  <c r="F546" i="13"/>
  <c r="F545" i="13"/>
  <c r="E545" i="13"/>
  <c r="F544" i="13"/>
  <c r="E544" i="13"/>
  <c r="F543" i="13"/>
  <c r="E543" i="13"/>
  <c r="AP542" i="13"/>
  <c r="AO542" i="13"/>
  <c r="AM542" i="13"/>
  <c r="AL542" i="13"/>
  <c r="AN542" i="13" s="1"/>
  <c r="AJ542" i="13"/>
  <c r="AK542" i="13" s="1"/>
  <c r="AI542" i="13"/>
  <c r="AG542" i="13"/>
  <c r="AF542" i="13"/>
  <c r="AD542" i="13"/>
  <c r="AC542" i="13"/>
  <c r="AA542" i="13"/>
  <c r="Z542" i="13"/>
  <c r="X542" i="13"/>
  <c r="W542" i="13"/>
  <c r="U542" i="13"/>
  <c r="T542" i="13"/>
  <c r="V542" i="13" s="1"/>
  <c r="R542" i="13"/>
  <c r="S542" i="13" s="1"/>
  <c r="Q542" i="13"/>
  <c r="O542" i="13"/>
  <c r="N542" i="13"/>
  <c r="P542" i="13" s="1"/>
  <c r="L542" i="13"/>
  <c r="K542" i="13"/>
  <c r="I542" i="13"/>
  <c r="F542" i="13" s="1"/>
  <c r="H542" i="13"/>
  <c r="AC534" i="13"/>
  <c r="AC528" i="13"/>
  <c r="AC522" i="13"/>
  <c r="AC455" i="13"/>
  <c r="AC437" i="13" s="1"/>
  <c r="AC454" i="13"/>
  <c r="AC436" i="13" s="1"/>
  <c r="AC453" i="13"/>
  <c r="H434" i="13"/>
  <c r="J434" i="13"/>
  <c r="P434" i="13"/>
  <c r="V434" i="13"/>
  <c r="AB434" i="13"/>
  <c r="AI434" i="13"/>
  <c r="I434" i="13"/>
  <c r="K434" i="13"/>
  <c r="L434" i="13"/>
  <c r="M434" i="13"/>
  <c r="N434" i="13"/>
  <c r="O434" i="13"/>
  <c r="Q434" i="13"/>
  <c r="R434" i="13"/>
  <c r="S434" i="13"/>
  <c r="T434" i="13"/>
  <c r="U434" i="13"/>
  <c r="W434" i="13"/>
  <c r="X434" i="13"/>
  <c r="Y434" i="13"/>
  <c r="Z434" i="13"/>
  <c r="AA434" i="13"/>
  <c r="AD434" i="13"/>
  <c r="AE434" i="13"/>
  <c r="AG434" i="13"/>
  <c r="AH434" i="13"/>
  <c r="AJ434" i="13"/>
  <c r="AK434" i="13"/>
  <c r="AM434" i="13"/>
  <c r="AN434" i="13"/>
  <c r="AP434" i="13"/>
  <c r="AQ434" i="13"/>
  <c r="AC468" i="13"/>
  <c r="M554" i="13" l="1"/>
  <c r="V554" i="13"/>
  <c r="AQ560" i="13"/>
  <c r="AE584" i="13"/>
  <c r="AQ548" i="13"/>
  <c r="AC435" i="13"/>
  <c r="AC434" i="13" s="1"/>
  <c r="AK560" i="13"/>
  <c r="M548" i="13"/>
  <c r="M560" i="13"/>
  <c r="G586" i="13"/>
  <c r="S584" i="13"/>
  <c r="G588" i="13"/>
  <c r="E566" i="13"/>
  <c r="AK554" i="13"/>
  <c r="AH560" i="13"/>
  <c r="J566" i="13"/>
  <c r="AQ578" i="13"/>
  <c r="AK584" i="13"/>
  <c r="AC456" i="13"/>
  <c r="AN554" i="13"/>
  <c r="F560" i="13"/>
  <c r="V560" i="13"/>
  <c r="V566" i="13"/>
  <c r="AN566" i="13"/>
  <c r="AB554" i="13"/>
  <c r="AB566" i="13"/>
  <c r="Y578" i="13"/>
  <c r="E560" i="13"/>
  <c r="P560" i="13"/>
  <c r="S554" i="13"/>
  <c r="AH578" i="13"/>
  <c r="AC504" i="13"/>
  <c r="J560" i="13"/>
  <c r="J554" i="13"/>
  <c r="S566" i="13"/>
  <c r="AK566" i="13"/>
  <c r="AH542" i="13"/>
  <c r="G545" i="13"/>
  <c r="AB560" i="13"/>
  <c r="P572" i="13"/>
  <c r="Y572" i="13"/>
  <c r="AH572" i="13"/>
  <c r="AQ572" i="13"/>
  <c r="J578" i="13"/>
  <c r="M584" i="13"/>
  <c r="AO434" i="13"/>
  <c r="AF434" i="13"/>
  <c r="AL434" i="13"/>
  <c r="P548" i="13"/>
  <c r="Y542" i="13"/>
  <c r="AQ542" i="13"/>
  <c r="J548" i="13"/>
  <c r="AN548" i="13"/>
  <c r="AH566" i="13"/>
  <c r="AB584" i="13"/>
  <c r="AC462" i="13"/>
  <c r="J542" i="13"/>
  <c r="AB542" i="13"/>
  <c r="E546" i="13"/>
  <c r="G546" i="13" s="1"/>
  <c r="Y548" i="13"/>
  <c r="AH548" i="13"/>
  <c r="F554" i="13"/>
  <c r="P554" i="13"/>
  <c r="Y554" i="13"/>
  <c r="AH554" i="13"/>
  <c r="AQ554" i="13"/>
  <c r="AK578" i="13"/>
  <c r="S548" i="13"/>
  <c r="E542" i="13"/>
  <c r="AB548" i="13"/>
  <c r="F566" i="13"/>
  <c r="M542" i="13"/>
  <c r="V548" i="13"/>
  <c r="AE548" i="13"/>
  <c r="AK548" i="13"/>
  <c r="E554" i="13"/>
  <c r="G554" i="13" s="1"/>
  <c r="P566" i="13"/>
  <c r="E578" i="13"/>
  <c r="F578" i="13"/>
  <c r="E584" i="13"/>
  <c r="P584" i="13"/>
  <c r="Y584" i="13"/>
  <c r="AH584" i="13"/>
  <c r="AC503" i="13"/>
  <c r="G567" i="13"/>
  <c r="G587" i="13"/>
  <c r="G568" i="13"/>
  <c r="G579" i="13"/>
  <c r="G581" i="13"/>
  <c r="G570" i="13"/>
  <c r="G571" i="13"/>
  <c r="G575" i="13"/>
  <c r="E572" i="13"/>
  <c r="F572" i="13"/>
  <c r="S572" i="13"/>
  <c r="AB572" i="13"/>
  <c r="AK572" i="13"/>
  <c r="G573" i="13"/>
  <c r="G576" i="13"/>
  <c r="P578" i="13"/>
  <c r="AE578" i="13"/>
  <c r="V584" i="13"/>
  <c r="G589" i="13"/>
  <c r="V572" i="13"/>
  <c r="G574" i="13"/>
  <c r="G582" i="13"/>
  <c r="M572" i="13"/>
  <c r="AE572" i="13"/>
  <c r="AN572" i="13"/>
  <c r="G577" i="13"/>
  <c r="S578" i="13"/>
  <c r="J584" i="13"/>
  <c r="G585" i="13"/>
  <c r="M578" i="13"/>
  <c r="G580" i="13"/>
  <c r="AN584" i="13"/>
  <c r="G569" i="13"/>
  <c r="F584" i="13"/>
  <c r="J572" i="13"/>
  <c r="G561" i="13"/>
  <c r="G564" i="13"/>
  <c r="G544" i="13"/>
  <c r="G555" i="13"/>
  <c r="G562" i="13"/>
  <c r="G565" i="13"/>
  <c r="G563" i="13"/>
  <c r="G550" i="13"/>
  <c r="G547" i="13"/>
  <c r="G549" i="13"/>
  <c r="G559" i="13"/>
  <c r="G556" i="13"/>
  <c r="G552" i="13"/>
  <c r="G543" i="13"/>
  <c r="G553" i="13"/>
  <c r="AE554" i="13"/>
  <c r="G557" i="13"/>
  <c r="G558" i="13"/>
  <c r="E548" i="13"/>
  <c r="G551" i="13"/>
  <c r="AE542" i="13"/>
  <c r="G542" i="13"/>
  <c r="F548" i="13"/>
  <c r="G578" i="13" l="1"/>
  <c r="G560" i="13"/>
  <c r="AC438" i="13"/>
  <c r="G566" i="13"/>
  <c r="G584" i="13"/>
  <c r="E678" i="13"/>
  <c r="G678" i="13" s="1"/>
  <c r="AC675" i="13"/>
  <c r="G572" i="13"/>
  <c r="G548" i="13"/>
  <c r="E675" i="13" l="1"/>
  <c r="G675" i="13" s="1"/>
  <c r="AE675" i="13"/>
  <c r="AO451" i="13"/>
  <c r="AO439" i="13" s="1"/>
  <c r="F451" i="13"/>
  <c r="F450" i="13"/>
  <c r="E450" i="13"/>
  <c r="F449" i="13"/>
  <c r="E449" i="13"/>
  <c r="F448" i="13"/>
  <c r="E448" i="13"/>
  <c r="F447" i="13"/>
  <c r="E447" i="13"/>
  <c r="AP446" i="13"/>
  <c r="AO446" i="13"/>
  <c r="AM446" i="13"/>
  <c r="AL446" i="13"/>
  <c r="AJ446" i="13"/>
  <c r="AI446" i="13"/>
  <c r="AG446" i="13"/>
  <c r="AF446" i="13"/>
  <c r="AD446" i="13"/>
  <c r="AC446" i="13"/>
  <c r="AA446" i="13"/>
  <c r="Z446" i="13"/>
  <c r="X446" i="13"/>
  <c r="W446" i="13"/>
  <c r="U446" i="13"/>
  <c r="T446" i="13"/>
  <c r="R446" i="13"/>
  <c r="Q446" i="13"/>
  <c r="O446" i="13"/>
  <c r="N446" i="13"/>
  <c r="L446" i="13"/>
  <c r="K446" i="13"/>
  <c r="I446" i="13"/>
  <c r="H446" i="13"/>
  <c r="H127" i="13"/>
  <c r="I127" i="13"/>
  <c r="J127" i="13"/>
  <c r="K127" i="13"/>
  <c r="L127" i="13"/>
  <c r="M127" i="13"/>
  <c r="N127" i="13"/>
  <c r="O127" i="13"/>
  <c r="P127" i="13"/>
  <c r="Q127" i="13"/>
  <c r="R127" i="13"/>
  <c r="S127" i="13"/>
  <c r="T127" i="13"/>
  <c r="U127" i="13"/>
  <c r="V127" i="13"/>
  <c r="W127" i="13"/>
  <c r="X127" i="13"/>
  <c r="Y127" i="13"/>
  <c r="Z127" i="13"/>
  <c r="AA127" i="13"/>
  <c r="AB127" i="13"/>
  <c r="AC127" i="13"/>
  <c r="AD127" i="13"/>
  <c r="AE127" i="13"/>
  <c r="AF127" i="13"/>
  <c r="AG127" i="13"/>
  <c r="AH127" i="13"/>
  <c r="AI127" i="13"/>
  <c r="AJ127" i="13"/>
  <c r="AK127" i="13"/>
  <c r="AL127" i="13"/>
  <c r="AM127" i="13"/>
  <c r="AN127" i="13"/>
  <c r="AO127" i="13"/>
  <c r="AP127" i="13"/>
  <c r="AQ127" i="13"/>
  <c r="H128" i="13"/>
  <c r="I128" i="13"/>
  <c r="J128" i="13"/>
  <c r="K128" i="13"/>
  <c r="L128" i="13"/>
  <c r="M128" i="13"/>
  <c r="N128" i="13"/>
  <c r="O128" i="13"/>
  <c r="P128" i="13"/>
  <c r="Q128" i="13"/>
  <c r="R128" i="13"/>
  <c r="S128" i="13"/>
  <c r="T128" i="13"/>
  <c r="U128" i="13"/>
  <c r="V128" i="13"/>
  <c r="W128" i="13"/>
  <c r="X128" i="13"/>
  <c r="Y128" i="13"/>
  <c r="Z128" i="13"/>
  <c r="AA128" i="13"/>
  <c r="AB128" i="13"/>
  <c r="AC128" i="13"/>
  <c r="AD128" i="13"/>
  <c r="AE128" i="13"/>
  <c r="AF128" i="13"/>
  <c r="AG128" i="13"/>
  <c r="AH128" i="13"/>
  <c r="AI128" i="13"/>
  <c r="AJ128" i="13"/>
  <c r="AK128" i="13"/>
  <c r="AL128" i="13"/>
  <c r="AM128" i="13"/>
  <c r="AN128" i="13"/>
  <c r="AO128" i="13"/>
  <c r="AP128" i="13"/>
  <c r="AQ128" i="13"/>
  <c r="H129" i="13"/>
  <c r="I129" i="13"/>
  <c r="J129" i="13"/>
  <c r="K129" i="13"/>
  <c r="L129" i="13"/>
  <c r="M129" i="13"/>
  <c r="N129" i="13"/>
  <c r="O129" i="13"/>
  <c r="P129" i="13"/>
  <c r="Q129" i="13"/>
  <c r="R129" i="13"/>
  <c r="S129" i="13"/>
  <c r="T129" i="13"/>
  <c r="U129" i="13"/>
  <c r="V129" i="13"/>
  <c r="W129" i="13"/>
  <c r="X129" i="13"/>
  <c r="Y129" i="13"/>
  <c r="Z129" i="13"/>
  <c r="AA129" i="13"/>
  <c r="AB129" i="13"/>
  <c r="AC129" i="13"/>
  <c r="AD129" i="13"/>
  <c r="AE129" i="13"/>
  <c r="AF129" i="13"/>
  <c r="AG129" i="13"/>
  <c r="AH129" i="13"/>
  <c r="AI129" i="13"/>
  <c r="AJ129" i="13"/>
  <c r="AK129" i="13"/>
  <c r="AL129" i="13"/>
  <c r="AM129" i="13"/>
  <c r="AN129" i="13"/>
  <c r="AO129" i="13"/>
  <c r="AP129" i="13"/>
  <c r="AQ129" i="13"/>
  <c r="I126" i="13"/>
  <c r="J126" i="13"/>
  <c r="K126" i="13"/>
  <c r="L126" i="13"/>
  <c r="M126" i="13"/>
  <c r="N126" i="13"/>
  <c r="O126" i="13"/>
  <c r="P126" i="13"/>
  <c r="Q126" i="13"/>
  <c r="R126" i="13"/>
  <c r="S126" i="13"/>
  <c r="T126" i="13"/>
  <c r="U126" i="13"/>
  <c r="V126" i="13"/>
  <c r="W126" i="13"/>
  <c r="X126" i="13"/>
  <c r="Y126" i="13"/>
  <c r="Z126" i="13"/>
  <c r="AA126" i="13"/>
  <c r="AB126" i="13"/>
  <c r="AC126" i="13"/>
  <c r="AD126" i="13"/>
  <c r="AE126" i="13"/>
  <c r="AF126" i="13"/>
  <c r="AG126" i="13"/>
  <c r="AH126" i="13"/>
  <c r="AI126" i="13"/>
  <c r="AJ126" i="13"/>
  <c r="AK126" i="13"/>
  <c r="AL126" i="13"/>
  <c r="AM126" i="13"/>
  <c r="AN126" i="13"/>
  <c r="AO126" i="13"/>
  <c r="AP126" i="13"/>
  <c r="AQ126" i="13"/>
  <c r="H126" i="13"/>
  <c r="F139" i="13"/>
  <c r="E139" i="13"/>
  <c r="F138" i="13"/>
  <c r="E138" i="13"/>
  <c r="F137" i="13"/>
  <c r="E137" i="13"/>
  <c r="F136" i="13"/>
  <c r="E136" i="13"/>
  <c r="AP135" i="13"/>
  <c r="AO135" i="13"/>
  <c r="AM135" i="13"/>
  <c r="AL135" i="13"/>
  <c r="AJ135" i="13"/>
  <c r="AI135" i="13"/>
  <c r="AG135" i="13"/>
  <c r="AF135" i="13"/>
  <c r="AD135" i="13"/>
  <c r="AC135" i="13"/>
  <c r="AA135" i="13"/>
  <c r="Z135" i="13"/>
  <c r="X135" i="13"/>
  <c r="W135" i="13"/>
  <c r="U135" i="13"/>
  <c r="T135" i="13"/>
  <c r="R135" i="13"/>
  <c r="Q135" i="13"/>
  <c r="O135" i="13"/>
  <c r="N135" i="13"/>
  <c r="L135" i="13"/>
  <c r="K135" i="13"/>
  <c r="I135" i="13"/>
  <c r="H135" i="13"/>
  <c r="F134" i="13"/>
  <c r="E134" i="13"/>
  <c r="F133" i="13"/>
  <c r="E133" i="13"/>
  <c r="F132" i="13"/>
  <c r="E132" i="13"/>
  <c r="F131" i="13"/>
  <c r="E131" i="13"/>
  <c r="AP130" i="13"/>
  <c r="AO130" i="13"/>
  <c r="AM130" i="13"/>
  <c r="AL130" i="13"/>
  <c r="AJ130" i="13"/>
  <c r="AI130" i="13"/>
  <c r="AG130" i="13"/>
  <c r="AF130" i="13"/>
  <c r="AD130" i="13"/>
  <c r="AC130" i="13"/>
  <c r="AA130" i="13"/>
  <c r="Z130" i="13"/>
  <c r="X130" i="13"/>
  <c r="W130" i="13"/>
  <c r="U130" i="13"/>
  <c r="T130" i="13"/>
  <c r="R130" i="13"/>
  <c r="Q130" i="13"/>
  <c r="O130" i="13"/>
  <c r="N130" i="13"/>
  <c r="L130" i="13"/>
  <c r="K130" i="13"/>
  <c r="I130" i="13"/>
  <c r="H130" i="13"/>
  <c r="H92" i="13"/>
  <c r="I92" i="13"/>
  <c r="J92" i="13"/>
  <c r="K92" i="13"/>
  <c r="L92" i="13"/>
  <c r="M92" i="13"/>
  <c r="N92" i="13"/>
  <c r="O92" i="13"/>
  <c r="P92" i="13"/>
  <c r="Q92" i="13"/>
  <c r="R92" i="13"/>
  <c r="S92" i="13"/>
  <c r="T92" i="13"/>
  <c r="U92" i="13"/>
  <c r="V92" i="13"/>
  <c r="W92" i="13"/>
  <c r="X92" i="13"/>
  <c r="Y92" i="13"/>
  <c r="Z92" i="13"/>
  <c r="AA92" i="13"/>
  <c r="AB92" i="13"/>
  <c r="AC92" i="13"/>
  <c r="AD92" i="13"/>
  <c r="AE92" i="13"/>
  <c r="AF92" i="13"/>
  <c r="AG92" i="13"/>
  <c r="AH92" i="13"/>
  <c r="AI92" i="13"/>
  <c r="AJ92" i="13"/>
  <c r="AK92" i="13"/>
  <c r="AL92" i="13"/>
  <c r="AM92" i="13"/>
  <c r="AN92" i="13"/>
  <c r="AO92" i="13"/>
  <c r="AP92" i="13"/>
  <c r="AQ92" i="13"/>
  <c r="H93" i="13"/>
  <c r="I93" i="13"/>
  <c r="J93" i="13"/>
  <c r="K93" i="13"/>
  <c r="L93" i="13"/>
  <c r="M93" i="13"/>
  <c r="N93" i="13"/>
  <c r="O93" i="13"/>
  <c r="P93" i="13"/>
  <c r="Q93" i="13"/>
  <c r="R93" i="13"/>
  <c r="S93" i="13"/>
  <c r="T93" i="13"/>
  <c r="U93" i="13"/>
  <c r="V93" i="13"/>
  <c r="W93" i="13"/>
  <c r="X93" i="13"/>
  <c r="Y93" i="13"/>
  <c r="Z93" i="13"/>
  <c r="AA93" i="13"/>
  <c r="AB93" i="13"/>
  <c r="AC93" i="13"/>
  <c r="AD93" i="13"/>
  <c r="AE93" i="13"/>
  <c r="AF93" i="13"/>
  <c r="AG93" i="13"/>
  <c r="AH93" i="13"/>
  <c r="AI93" i="13"/>
  <c r="AJ93" i="13"/>
  <c r="AK93" i="13"/>
  <c r="AL93" i="13"/>
  <c r="AM93" i="13"/>
  <c r="AN93" i="13"/>
  <c r="AO93" i="13"/>
  <c r="AP93" i="13"/>
  <c r="AQ93" i="13"/>
  <c r="H94" i="13"/>
  <c r="I94" i="13"/>
  <c r="J94" i="13"/>
  <c r="K94" i="13"/>
  <c r="L94" i="13"/>
  <c r="M94" i="13"/>
  <c r="N94" i="13"/>
  <c r="O94" i="13"/>
  <c r="P94" i="13"/>
  <c r="Q94" i="13"/>
  <c r="R94" i="13"/>
  <c r="S94" i="13"/>
  <c r="T94" i="13"/>
  <c r="U94" i="13"/>
  <c r="V94" i="13"/>
  <c r="W94" i="13"/>
  <c r="X94" i="13"/>
  <c r="Y94" i="13"/>
  <c r="Z94" i="13"/>
  <c r="AA94" i="13"/>
  <c r="AB94" i="13"/>
  <c r="AC94" i="13"/>
  <c r="AD94" i="13"/>
  <c r="AE94" i="13"/>
  <c r="AF94" i="13"/>
  <c r="AG94" i="13"/>
  <c r="AH94" i="13"/>
  <c r="AI94" i="13"/>
  <c r="AJ94" i="13"/>
  <c r="AK94" i="13"/>
  <c r="AL94" i="13"/>
  <c r="AM94" i="13"/>
  <c r="AN94" i="13"/>
  <c r="AO94" i="13"/>
  <c r="AP94" i="13"/>
  <c r="AQ94" i="13"/>
  <c r="I91" i="13"/>
  <c r="J91" i="13"/>
  <c r="K91" i="13"/>
  <c r="L91" i="13"/>
  <c r="M91" i="13"/>
  <c r="N91" i="13"/>
  <c r="O91" i="13"/>
  <c r="P91" i="13"/>
  <c r="Q91" i="13"/>
  <c r="R91" i="13"/>
  <c r="S91" i="13"/>
  <c r="T91" i="13"/>
  <c r="U91" i="13"/>
  <c r="V91" i="13"/>
  <c r="W91" i="13"/>
  <c r="X91" i="13"/>
  <c r="Y91" i="13"/>
  <c r="Z91" i="13"/>
  <c r="AA91" i="13"/>
  <c r="AB91" i="13"/>
  <c r="AC91" i="13"/>
  <c r="AD91" i="13"/>
  <c r="AE91" i="13"/>
  <c r="AF91" i="13"/>
  <c r="AG91" i="13"/>
  <c r="AH91" i="13"/>
  <c r="AI91" i="13"/>
  <c r="AJ91" i="13"/>
  <c r="AK91" i="13"/>
  <c r="AL91" i="13"/>
  <c r="AM91" i="13"/>
  <c r="AN91" i="13"/>
  <c r="AO91" i="13"/>
  <c r="AP91" i="13"/>
  <c r="AQ91" i="13"/>
  <c r="H91" i="13"/>
  <c r="F104" i="13"/>
  <c r="E104" i="13"/>
  <c r="F103" i="13"/>
  <c r="E103" i="13"/>
  <c r="F102" i="13"/>
  <c r="E102" i="13"/>
  <c r="F101" i="13"/>
  <c r="E101" i="13"/>
  <c r="AP100" i="13"/>
  <c r="AO100" i="13"/>
  <c r="AM100" i="13"/>
  <c r="AL100" i="13"/>
  <c r="AJ100" i="13"/>
  <c r="AI100" i="13"/>
  <c r="AG100" i="13"/>
  <c r="AF100" i="13"/>
  <c r="AD100" i="13"/>
  <c r="AC100" i="13"/>
  <c r="AA100" i="13"/>
  <c r="Z100" i="13"/>
  <c r="X100" i="13"/>
  <c r="W100" i="13"/>
  <c r="U100" i="13"/>
  <c r="V100" i="13" s="1"/>
  <c r="T100" i="13"/>
  <c r="R100" i="13"/>
  <c r="Q100" i="13"/>
  <c r="O100" i="13"/>
  <c r="N100" i="13"/>
  <c r="L100" i="13"/>
  <c r="K100" i="13"/>
  <c r="I100" i="13"/>
  <c r="H100" i="13"/>
  <c r="F99" i="13"/>
  <c r="E99" i="13"/>
  <c r="F98" i="13"/>
  <c r="E98" i="13"/>
  <c r="F97" i="13"/>
  <c r="E97" i="13"/>
  <c r="F96" i="13"/>
  <c r="E96" i="13"/>
  <c r="AP95" i="13"/>
  <c r="AO95" i="13"/>
  <c r="AM95" i="13"/>
  <c r="AL95" i="13"/>
  <c r="AJ95" i="13"/>
  <c r="AI95" i="13"/>
  <c r="AG95" i="13"/>
  <c r="AF95" i="13"/>
  <c r="AD95" i="13"/>
  <c r="AC95" i="13"/>
  <c r="AA95" i="13"/>
  <c r="Z95" i="13"/>
  <c r="X95" i="13"/>
  <c r="W95" i="13"/>
  <c r="U95" i="13"/>
  <c r="T95" i="13"/>
  <c r="R95" i="13"/>
  <c r="Q95" i="13"/>
  <c r="O95" i="13"/>
  <c r="N95" i="13"/>
  <c r="L95" i="13"/>
  <c r="K95" i="13"/>
  <c r="I95" i="13"/>
  <c r="H95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AK77" i="13"/>
  <c r="AL77" i="13"/>
  <c r="AM77" i="13"/>
  <c r="AN77" i="13"/>
  <c r="AO77" i="13"/>
  <c r="AP77" i="13"/>
  <c r="AQ77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AF78" i="13"/>
  <c r="AG78" i="13"/>
  <c r="AH78" i="13"/>
  <c r="AI78" i="13"/>
  <c r="AJ78" i="13"/>
  <c r="AK78" i="13"/>
  <c r="AL78" i="13"/>
  <c r="AM78" i="13"/>
  <c r="AN78" i="13"/>
  <c r="AO78" i="13"/>
  <c r="AP78" i="13"/>
  <c r="AQ78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AK79" i="13"/>
  <c r="AL79" i="13"/>
  <c r="AM79" i="13"/>
  <c r="AN79" i="13"/>
  <c r="AO79" i="13"/>
  <c r="AP79" i="13"/>
  <c r="AQ79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AF76" i="13"/>
  <c r="AG76" i="13"/>
  <c r="AH76" i="13"/>
  <c r="AI76" i="13"/>
  <c r="AJ76" i="13"/>
  <c r="AK76" i="13"/>
  <c r="AL76" i="13"/>
  <c r="AM76" i="13"/>
  <c r="AN76" i="13"/>
  <c r="AO76" i="13"/>
  <c r="AP76" i="13"/>
  <c r="AQ76" i="13"/>
  <c r="H76" i="13"/>
  <c r="F89" i="13"/>
  <c r="E89" i="13"/>
  <c r="F88" i="13"/>
  <c r="E88" i="13"/>
  <c r="F87" i="13"/>
  <c r="E87" i="13"/>
  <c r="F86" i="13"/>
  <c r="E86" i="13"/>
  <c r="AP85" i="13"/>
  <c r="AO85" i="13"/>
  <c r="AM85" i="13"/>
  <c r="AL85" i="13"/>
  <c r="AJ85" i="13"/>
  <c r="AI85" i="13"/>
  <c r="AG85" i="13"/>
  <c r="AF85" i="13"/>
  <c r="AD85" i="13"/>
  <c r="AC85" i="13"/>
  <c r="AA85" i="13"/>
  <c r="Z85" i="13"/>
  <c r="X85" i="13"/>
  <c r="W85" i="13"/>
  <c r="U85" i="13"/>
  <c r="T85" i="13"/>
  <c r="R85" i="13"/>
  <c r="Q85" i="13"/>
  <c r="O85" i="13"/>
  <c r="N85" i="13"/>
  <c r="L85" i="13"/>
  <c r="K85" i="13"/>
  <c r="I85" i="13"/>
  <c r="H85" i="13"/>
  <c r="F84" i="13"/>
  <c r="E84" i="13"/>
  <c r="F83" i="13"/>
  <c r="E83" i="13"/>
  <c r="F82" i="13"/>
  <c r="E82" i="13"/>
  <c r="F81" i="13"/>
  <c r="E81" i="13"/>
  <c r="AP80" i="13"/>
  <c r="AO80" i="13"/>
  <c r="AM80" i="13"/>
  <c r="AL80" i="13"/>
  <c r="AJ80" i="13"/>
  <c r="AI80" i="13"/>
  <c r="AG80" i="13"/>
  <c r="AF80" i="13"/>
  <c r="AD80" i="13"/>
  <c r="AC80" i="13"/>
  <c r="AA80" i="13"/>
  <c r="Z80" i="13"/>
  <c r="X80" i="13"/>
  <c r="W80" i="13"/>
  <c r="U80" i="13"/>
  <c r="T80" i="13"/>
  <c r="R80" i="13"/>
  <c r="Q80" i="13"/>
  <c r="O80" i="13"/>
  <c r="N80" i="13"/>
  <c r="L80" i="13"/>
  <c r="K80" i="13"/>
  <c r="I80" i="13"/>
  <c r="H80" i="13"/>
  <c r="H57" i="13"/>
  <c r="I57" i="13"/>
  <c r="J57" i="13"/>
  <c r="K57" i="13"/>
  <c r="L57" i="13"/>
  <c r="L37" i="13" s="1"/>
  <c r="M57" i="13"/>
  <c r="M37" i="13" s="1"/>
  <c r="N57" i="13"/>
  <c r="O57" i="13"/>
  <c r="P57" i="13"/>
  <c r="Q57" i="13"/>
  <c r="R57" i="13"/>
  <c r="R37" i="13" s="1"/>
  <c r="S57" i="13"/>
  <c r="S37" i="13" s="1"/>
  <c r="T57" i="13"/>
  <c r="U57" i="13"/>
  <c r="V57" i="13"/>
  <c r="W57" i="13"/>
  <c r="X57" i="13"/>
  <c r="X37" i="13" s="1"/>
  <c r="Y57" i="13"/>
  <c r="Y37" i="13" s="1"/>
  <c r="Z57" i="13"/>
  <c r="AA57" i="13"/>
  <c r="AB57" i="13"/>
  <c r="AC57" i="13"/>
  <c r="AD57" i="13"/>
  <c r="AD37" i="13" s="1"/>
  <c r="AE57" i="13"/>
  <c r="AE37" i="13" s="1"/>
  <c r="AF57" i="13"/>
  <c r="AG57" i="13"/>
  <c r="AH57" i="13"/>
  <c r="AI57" i="13"/>
  <c r="AJ57" i="13"/>
  <c r="AJ37" i="13" s="1"/>
  <c r="AK57" i="13"/>
  <c r="AK37" i="13" s="1"/>
  <c r="AL57" i="13"/>
  <c r="AM57" i="13"/>
  <c r="AN57" i="13"/>
  <c r="AO57" i="13"/>
  <c r="AP57" i="13"/>
  <c r="AP37" i="13" s="1"/>
  <c r="AQ57" i="13"/>
  <c r="AQ37" i="13" s="1"/>
  <c r="H58" i="13"/>
  <c r="I58" i="13"/>
  <c r="J58" i="13"/>
  <c r="K58" i="13"/>
  <c r="L58" i="13"/>
  <c r="L38" i="13" s="1"/>
  <c r="M58" i="13"/>
  <c r="M38" i="13" s="1"/>
  <c r="N58" i="13"/>
  <c r="O58" i="13"/>
  <c r="P58" i="13"/>
  <c r="Q58" i="13"/>
  <c r="R58" i="13"/>
  <c r="R38" i="13" s="1"/>
  <c r="S58" i="13"/>
  <c r="S38" i="13" s="1"/>
  <c r="T58" i="13"/>
  <c r="U58" i="13"/>
  <c r="V58" i="13"/>
  <c r="W58" i="13"/>
  <c r="X58" i="13"/>
  <c r="X38" i="13" s="1"/>
  <c r="Y58" i="13"/>
  <c r="Y38" i="13" s="1"/>
  <c r="Z58" i="13"/>
  <c r="AA58" i="13"/>
  <c r="AB58" i="13"/>
  <c r="AC58" i="13"/>
  <c r="AD58" i="13"/>
  <c r="AD38" i="13" s="1"/>
  <c r="AE58" i="13"/>
  <c r="AE38" i="13" s="1"/>
  <c r="AF58" i="13"/>
  <c r="AG58" i="13"/>
  <c r="AH58" i="13"/>
  <c r="AI58" i="13"/>
  <c r="AJ58" i="13"/>
  <c r="AJ38" i="13" s="1"/>
  <c r="AK58" i="13"/>
  <c r="AK38" i="13" s="1"/>
  <c r="AL58" i="13"/>
  <c r="AM58" i="13"/>
  <c r="AN58" i="13"/>
  <c r="AO58" i="13"/>
  <c r="AP58" i="13"/>
  <c r="AP38" i="13" s="1"/>
  <c r="AQ58" i="13"/>
  <c r="AQ38" i="13" s="1"/>
  <c r="H59" i="13"/>
  <c r="I59" i="13"/>
  <c r="J59" i="13"/>
  <c r="K59" i="13"/>
  <c r="L59" i="13"/>
  <c r="L39" i="13" s="1"/>
  <c r="M59" i="13"/>
  <c r="M39" i="13" s="1"/>
  <c r="N59" i="13"/>
  <c r="O59" i="13"/>
  <c r="P59" i="13"/>
  <c r="Q59" i="13"/>
  <c r="R59" i="13"/>
  <c r="R39" i="13" s="1"/>
  <c r="S59" i="13"/>
  <c r="S39" i="13" s="1"/>
  <c r="T59" i="13"/>
  <c r="U59" i="13"/>
  <c r="V59" i="13"/>
  <c r="W59" i="13"/>
  <c r="X59" i="13"/>
  <c r="X39" i="13" s="1"/>
  <c r="Y59" i="13"/>
  <c r="Y39" i="13" s="1"/>
  <c r="Z59" i="13"/>
  <c r="AA59" i="13"/>
  <c r="AB59" i="13"/>
  <c r="AC59" i="13"/>
  <c r="AD59" i="13"/>
  <c r="AD39" i="13" s="1"/>
  <c r="AE59" i="13"/>
  <c r="AE39" i="13" s="1"/>
  <c r="AF59" i="13"/>
  <c r="AG59" i="13"/>
  <c r="AH59" i="13"/>
  <c r="AI59" i="13"/>
  <c r="AJ59" i="13"/>
  <c r="AJ39" i="13" s="1"/>
  <c r="AK59" i="13"/>
  <c r="AK39" i="13" s="1"/>
  <c r="AL59" i="13"/>
  <c r="AM59" i="13"/>
  <c r="AN59" i="13"/>
  <c r="AO59" i="13"/>
  <c r="AP59" i="13"/>
  <c r="AP39" i="13" s="1"/>
  <c r="AQ59" i="13"/>
  <c r="AQ39" i="13" s="1"/>
  <c r="I56" i="13"/>
  <c r="J56" i="13"/>
  <c r="K56" i="13"/>
  <c r="L56" i="13"/>
  <c r="M56" i="13"/>
  <c r="M36" i="13" s="1"/>
  <c r="N56" i="13"/>
  <c r="N36" i="13" s="1"/>
  <c r="O56" i="13"/>
  <c r="P56" i="13"/>
  <c r="Q56" i="13"/>
  <c r="R56" i="13"/>
  <c r="S56" i="13"/>
  <c r="S36" i="13" s="1"/>
  <c r="T56" i="13"/>
  <c r="T36" i="13" s="1"/>
  <c r="U56" i="13"/>
  <c r="V56" i="13"/>
  <c r="W56" i="13"/>
  <c r="X56" i="13"/>
  <c r="Y56" i="13"/>
  <c r="Y36" i="13" s="1"/>
  <c r="Z56" i="13"/>
  <c r="Z36" i="13" s="1"/>
  <c r="AA56" i="13"/>
  <c r="AB56" i="13"/>
  <c r="AC56" i="13"/>
  <c r="AD56" i="13"/>
  <c r="AE56" i="13"/>
  <c r="AE36" i="13" s="1"/>
  <c r="AF56" i="13"/>
  <c r="AF36" i="13" s="1"/>
  <c r="AG56" i="13"/>
  <c r="AH56" i="13"/>
  <c r="AI56" i="13"/>
  <c r="AJ56" i="13"/>
  <c r="AK56" i="13"/>
  <c r="AK36" i="13" s="1"/>
  <c r="AL56" i="13"/>
  <c r="AL36" i="13" s="1"/>
  <c r="AM56" i="13"/>
  <c r="AN56" i="13"/>
  <c r="AO56" i="13"/>
  <c r="AP56" i="13"/>
  <c r="AQ56" i="13"/>
  <c r="AQ36" i="13" s="1"/>
  <c r="H56" i="13"/>
  <c r="H36" i="13" s="1"/>
  <c r="F69" i="13"/>
  <c r="E69" i="13"/>
  <c r="F68" i="13"/>
  <c r="E68" i="13"/>
  <c r="F67" i="13"/>
  <c r="E67" i="13"/>
  <c r="F66" i="13"/>
  <c r="E66" i="13"/>
  <c r="AP65" i="13"/>
  <c r="AO65" i="13"/>
  <c r="AM65" i="13"/>
  <c r="AL65" i="13"/>
  <c r="AJ65" i="13"/>
  <c r="AI65" i="13"/>
  <c r="AG65" i="13"/>
  <c r="AF65" i="13"/>
  <c r="AD65" i="13"/>
  <c r="AC65" i="13"/>
  <c r="AA65" i="13"/>
  <c r="Z65" i="13"/>
  <c r="X65" i="13"/>
  <c r="W65" i="13"/>
  <c r="U65" i="13"/>
  <c r="T65" i="13"/>
  <c r="R65" i="13"/>
  <c r="Q65" i="13"/>
  <c r="O65" i="13"/>
  <c r="N65" i="13"/>
  <c r="L65" i="13"/>
  <c r="K65" i="13"/>
  <c r="I65" i="13"/>
  <c r="H65" i="13"/>
  <c r="F64" i="13"/>
  <c r="E64" i="13"/>
  <c r="F63" i="13"/>
  <c r="E63" i="13"/>
  <c r="F62" i="13"/>
  <c r="E62" i="13"/>
  <c r="F61" i="13"/>
  <c r="E61" i="13"/>
  <c r="AP60" i="13"/>
  <c r="AO60" i="13"/>
  <c r="AM60" i="13"/>
  <c r="AL60" i="13"/>
  <c r="AJ60" i="13"/>
  <c r="AI60" i="13"/>
  <c r="AG60" i="13"/>
  <c r="AF60" i="13"/>
  <c r="AD60" i="13"/>
  <c r="AC60" i="13"/>
  <c r="AA60" i="13"/>
  <c r="Z60" i="13"/>
  <c r="X60" i="13"/>
  <c r="W60" i="13"/>
  <c r="U60" i="13"/>
  <c r="T60" i="13"/>
  <c r="R60" i="13"/>
  <c r="S60" i="13" s="1"/>
  <c r="Q60" i="13"/>
  <c r="O60" i="13"/>
  <c r="N60" i="13"/>
  <c r="L60" i="13"/>
  <c r="K60" i="13"/>
  <c r="I60" i="13"/>
  <c r="J60" i="13" s="1"/>
  <c r="H60" i="13"/>
  <c r="F264" i="13"/>
  <c r="E264" i="13"/>
  <c r="F263" i="13"/>
  <c r="E263" i="13"/>
  <c r="F262" i="13"/>
  <c r="E262" i="13"/>
  <c r="F261" i="13"/>
  <c r="E261" i="13"/>
  <c r="AP260" i="13"/>
  <c r="AO260" i="13"/>
  <c r="AM260" i="13"/>
  <c r="AL260" i="13"/>
  <c r="AJ260" i="13"/>
  <c r="AI260" i="13"/>
  <c r="AG260" i="13"/>
  <c r="AF260" i="13"/>
  <c r="AD260" i="13"/>
  <c r="AC260" i="13"/>
  <c r="AA260" i="13"/>
  <c r="Z260" i="13"/>
  <c r="X260" i="13"/>
  <c r="W260" i="13"/>
  <c r="U260" i="13"/>
  <c r="T260" i="13"/>
  <c r="R260" i="13"/>
  <c r="Q260" i="13"/>
  <c r="O260" i="13"/>
  <c r="N260" i="13"/>
  <c r="L260" i="13"/>
  <c r="K260" i="13"/>
  <c r="I260" i="13"/>
  <c r="H260" i="13"/>
  <c r="F259" i="13"/>
  <c r="E259" i="13"/>
  <c r="F258" i="13"/>
  <c r="E258" i="13"/>
  <c r="F257" i="13"/>
  <c r="E257" i="13"/>
  <c r="F256" i="13"/>
  <c r="E256" i="13"/>
  <c r="AP255" i="13"/>
  <c r="AO255" i="13"/>
  <c r="AM255" i="13"/>
  <c r="AL255" i="13"/>
  <c r="AJ255" i="13"/>
  <c r="AI255" i="13"/>
  <c r="AG255" i="13"/>
  <c r="AF255" i="13"/>
  <c r="AD255" i="13"/>
  <c r="AC255" i="13"/>
  <c r="AA255" i="13"/>
  <c r="Z255" i="13"/>
  <c r="X255" i="13"/>
  <c r="W255" i="13"/>
  <c r="U255" i="13"/>
  <c r="T255" i="13"/>
  <c r="R255" i="13"/>
  <c r="Q255" i="13"/>
  <c r="O255" i="13"/>
  <c r="N255" i="13"/>
  <c r="L255" i="13"/>
  <c r="K255" i="13"/>
  <c r="I255" i="13"/>
  <c r="H255" i="13"/>
  <c r="F254" i="13"/>
  <c r="E254" i="13"/>
  <c r="F253" i="13"/>
  <c r="E253" i="13"/>
  <c r="F252" i="13"/>
  <c r="E252" i="13"/>
  <c r="F251" i="13"/>
  <c r="E251" i="13"/>
  <c r="AP250" i="13"/>
  <c r="AO250" i="13"/>
  <c r="AM250" i="13"/>
  <c r="AL250" i="13"/>
  <c r="AJ250" i="13"/>
  <c r="AI250" i="13"/>
  <c r="AG250" i="13"/>
  <c r="AF250" i="13"/>
  <c r="AD250" i="13"/>
  <c r="AC250" i="13"/>
  <c r="AA250" i="13"/>
  <c r="Z250" i="13"/>
  <c r="X250" i="13"/>
  <c r="W250" i="13"/>
  <c r="U250" i="13"/>
  <c r="T250" i="13"/>
  <c r="R250" i="13"/>
  <c r="Q250" i="13"/>
  <c r="O250" i="13"/>
  <c r="N250" i="13"/>
  <c r="L250" i="13"/>
  <c r="K250" i="13"/>
  <c r="I250" i="13"/>
  <c r="H250" i="13"/>
  <c r="F249" i="13"/>
  <c r="E249" i="13"/>
  <c r="E248" i="13"/>
  <c r="F248" i="13"/>
  <c r="F247" i="13"/>
  <c r="E247" i="13"/>
  <c r="F246" i="13"/>
  <c r="E246" i="13"/>
  <c r="AP245" i="13"/>
  <c r="AO245" i="13"/>
  <c r="AM245" i="13"/>
  <c r="AJ245" i="13"/>
  <c r="AI245" i="13"/>
  <c r="AG245" i="13"/>
  <c r="AF245" i="13"/>
  <c r="AD245" i="13"/>
  <c r="AC245" i="13"/>
  <c r="AA245" i="13"/>
  <c r="Z245" i="13"/>
  <c r="X245" i="13"/>
  <c r="W245" i="13"/>
  <c r="U245" i="13"/>
  <c r="T245" i="13"/>
  <c r="R245" i="13"/>
  <c r="Q245" i="13"/>
  <c r="O245" i="13"/>
  <c r="N245" i="13"/>
  <c r="L245" i="13"/>
  <c r="K245" i="13"/>
  <c r="I245" i="13"/>
  <c r="H245" i="13"/>
  <c r="F244" i="13"/>
  <c r="E244" i="13"/>
  <c r="AL243" i="13"/>
  <c r="F243" i="13"/>
  <c r="F242" i="13"/>
  <c r="E242" i="13"/>
  <c r="F241" i="13"/>
  <c r="E241" i="13"/>
  <c r="AP240" i="13"/>
  <c r="AO240" i="13"/>
  <c r="AM240" i="13"/>
  <c r="AJ240" i="13"/>
  <c r="AI240" i="13"/>
  <c r="AG240" i="13"/>
  <c r="AF240" i="13"/>
  <c r="AD240" i="13"/>
  <c r="AC240" i="13"/>
  <c r="AA240" i="13"/>
  <c r="Z240" i="13"/>
  <c r="X240" i="13"/>
  <c r="W240" i="13"/>
  <c r="U240" i="13"/>
  <c r="T240" i="13"/>
  <c r="R240" i="13"/>
  <c r="Q240" i="13"/>
  <c r="O240" i="13"/>
  <c r="N240" i="13"/>
  <c r="L240" i="13"/>
  <c r="K240" i="13"/>
  <c r="I240" i="13"/>
  <c r="H240" i="13"/>
  <c r="AP36" i="13" l="1"/>
  <c r="AJ36" i="13"/>
  <c r="AD36" i="13"/>
  <c r="X36" i="13"/>
  <c r="R36" i="13"/>
  <c r="L36" i="13"/>
  <c r="AO39" i="13"/>
  <c r="AI39" i="13"/>
  <c r="AC39" i="13"/>
  <c r="W39" i="13"/>
  <c r="Q39" i="13"/>
  <c r="K39" i="13"/>
  <c r="AO38" i="13"/>
  <c r="AI38" i="13"/>
  <c r="AC38" i="13"/>
  <c r="W38" i="13"/>
  <c r="Q38" i="13"/>
  <c r="K38" i="13"/>
  <c r="AO37" i="13"/>
  <c r="AI37" i="13"/>
  <c r="AC37" i="13"/>
  <c r="W37" i="13"/>
  <c r="Q37" i="13"/>
  <c r="K37" i="13"/>
  <c r="AO36" i="13"/>
  <c r="AI36" i="13"/>
  <c r="AC36" i="13"/>
  <c r="W36" i="13"/>
  <c r="Q36" i="13"/>
  <c r="K36" i="13"/>
  <c r="AN39" i="13"/>
  <c r="AH39" i="13"/>
  <c r="AB39" i="13"/>
  <c r="V39" i="13"/>
  <c r="P39" i="13"/>
  <c r="J39" i="13"/>
  <c r="AN38" i="13"/>
  <c r="AH38" i="13"/>
  <c r="AB38" i="13"/>
  <c r="V38" i="13"/>
  <c r="P38" i="13"/>
  <c r="J38" i="13"/>
  <c r="AN37" i="13"/>
  <c r="AH37" i="13"/>
  <c r="AB37" i="13"/>
  <c r="V37" i="13"/>
  <c r="P37" i="13"/>
  <c r="J37" i="13"/>
  <c r="AN36" i="13"/>
  <c r="AH36" i="13"/>
  <c r="AB36" i="13"/>
  <c r="V36" i="13"/>
  <c r="P36" i="13"/>
  <c r="J36" i="13"/>
  <c r="AM39" i="13"/>
  <c r="AG39" i="13"/>
  <c r="AA39" i="13"/>
  <c r="U39" i="13"/>
  <c r="O39" i="13"/>
  <c r="I39" i="13"/>
  <c r="AM38" i="13"/>
  <c r="AG38" i="13"/>
  <c r="AA38" i="13"/>
  <c r="U38" i="13"/>
  <c r="O38" i="13"/>
  <c r="I38" i="13"/>
  <c r="AM37" i="13"/>
  <c r="AG37" i="13"/>
  <c r="AA37" i="13"/>
  <c r="U37" i="13"/>
  <c r="O37" i="13"/>
  <c r="I37" i="13"/>
  <c r="H18" i="13"/>
  <c r="AM36" i="13"/>
  <c r="AG36" i="13"/>
  <c r="AA36" i="13"/>
  <c r="U36" i="13"/>
  <c r="O36" i="13"/>
  <c r="I36" i="13"/>
  <c r="AL39" i="13"/>
  <c r="AF39" i="13"/>
  <c r="Z39" i="13"/>
  <c r="T39" i="13"/>
  <c r="N39" i="13"/>
  <c r="H39" i="13"/>
  <c r="AL38" i="13"/>
  <c r="AF38" i="13"/>
  <c r="Z38" i="13"/>
  <c r="T38" i="13"/>
  <c r="N38" i="13"/>
  <c r="H38" i="13"/>
  <c r="AL37" i="13"/>
  <c r="AF37" i="13"/>
  <c r="Z37" i="13"/>
  <c r="T37" i="13"/>
  <c r="N37" i="13"/>
  <c r="H37" i="13"/>
  <c r="AH250" i="13"/>
  <c r="M255" i="13"/>
  <c r="AO18" i="13"/>
  <c r="AC18" i="13"/>
  <c r="W18" i="13"/>
  <c r="Q18" i="13"/>
  <c r="K18" i="13"/>
  <c r="AN21" i="13"/>
  <c r="AH21" i="13"/>
  <c r="AB21" i="13"/>
  <c r="V21" i="13"/>
  <c r="P21" i="13"/>
  <c r="J21" i="13"/>
  <c r="AN20" i="13"/>
  <c r="AH20" i="13"/>
  <c r="AB20" i="13"/>
  <c r="V20" i="13"/>
  <c r="P20" i="13"/>
  <c r="J20" i="13"/>
  <c r="AN19" i="13"/>
  <c r="AH19" i="13"/>
  <c r="AB19" i="13"/>
  <c r="V19" i="13"/>
  <c r="P19" i="13"/>
  <c r="J19" i="13"/>
  <c r="AH100" i="13"/>
  <c r="P250" i="13"/>
  <c r="AQ250" i="13"/>
  <c r="AE255" i="13"/>
  <c r="F60" i="13"/>
  <c r="E451" i="13"/>
  <c r="G451" i="13" s="1"/>
  <c r="Y250" i="13"/>
  <c r="E243" i="13"/>
  <c r="AL238" i="13"/>
  <c r="AL233" i="13" s="1"/>
  <c r="AH260" i="13"/>
  <c r="AN18" i="13"/>
  <c r="AH18" i="13"/>
  <c r="AB18" i="13"/>
  <c r="V18" i="13"/>
  <c r="P18" i="13"/>
  <c r="J18" i="13"/>
  <c r="AM21" i="13"/>
  <c r="AG21" i="13"/>
  <c r="AA21" i="13"/>
  <c r="U21" i="13"/>
  <c r="O21" i="13"/>
  <c r="I21" i="13"/>
  <c r="AM20" i="13"/>
  <c r="AG20" i="13"/>
  <c r="AA20" i="13"/>
  <c r="U20" i="13"/>
  <c r="O20" i="13"/>
  <c r="I20" i="13"/>
  <c r="AM19" i="13"/>
  <c r="AG19" i="13"/>
  <c r="AA19" i="13"/>
  <c r="U19" i="13"/>
  <c r="O19" i="13"/>
  <c r="I19" i="13"/>
  <c r="J85" i="13"/>
  <c r="S85" i="13"/>
  <c r="AB85" i="13"/>
  <c r="AM18" i="13"/>
  <c r="AG18" i="13"/>
  <c r="AA18" i="13"/>
  <c r="U18" i="13"/>
  <c r="O18" i="13"/>
  <c r="I18" i="13"/>
  <c r="AL21" i="13"/>
  <c r="AF21" i="13"/>
  <c r="Z21" i="13"/>
  <c r="T21" i="13"/>
  <c r="N21" i="13"/>
  <c r="H21" i="13"/>
  <c r="AL20" i="13"/>
  <c r="AF20" i="13"/>
  <c r="Z20" i="13"/>
  <c r="T20" i="13"/>
  <c r="N20" i="13"/>
  <c r="H20" i="13"/>
  <c r="AL19" i="13"/>
  <c r="AF19" i="13"/>
  <c r="Z19" i="13"/>
  <c r="T19" i="13"/>
  <c r="N19" i="13"/>
  <c r="H19" i="13"/>
  <c r="AN100" i="13"/>
  <c r="P135" i="13"/>
  <c r="AH135" i="13"/>
  <c r="AL18" i="13"/>
  <c r="AF18" i="13"/>
  <c r="Z18" i="13"/>
  <c r="T18" i="13"/>
  <c r="N18" i="13"/>
  <c r="AQ21" i="13"/>
  <c r="AK21" i="13"/>
  <c r="AE21" i="13"/>
  <c r="Y21" i="13"/>
  <c r="S21" i="13"/>
  <c r="M21" i="13"/>
  <c r="AQ20" i="13"/>
  <c r="AK20" i="13"/>
  <c r="AE20" i="13"/>
  <c r="Y20" i="13"/>
  <c r="S20" i="13"/>
  <c r="M20" i="13"/>
  <c r="AQ19" i="13"/>
  <c r="AK19" i="13"/>
  <c r="AE19" i="13"/>
  <c r="Y19" i="13"/>
  <c r="S19" i="13"/>
  <c r="M19" i="13"/>
  <c r="P100" i="13"/>
  <c r="AQ18" i="13"/>
  <c r="AK18" i="13"/>
  <c r="AE18" i="13"/>
  <c r="Y18" i="13"/>
  <c r="S18" i="13"/>
  <c r="M18" i="13"/>
  <c r="AP21" i="13"/>
  <c r="AJ21" i="13"/>
  <c r="AD21" i="13"/>
  <c r="X21" i="13"/>
  <c r="R21" i="13"/>
  <c r="L21" i="13"/>
  <c r="AP20" i="13"/>
  <c r="AJ20" i="13"/>
  <c r="AD20" i="13"/>
  <c r="X20" i="13"/>
  <c r="R20" i="13"/>
  <c r="L20" i="13"/>
  <c r="AP19" i="13"/>
  <c r="AJ19" i="13"/>
  <c r="AD19" i="13"/>
  <c r="X19" i="13"/>
  <c r="R19" i="13"/>
  <c r="L19" i="13"/>
  <c r="F95" i="13"/>
  <c r="AB135" i="13"/>
  <c r="AP18" i="13"/>
  <c r="AJ18" i="13"/>
  <c r="AD18" i="13"/>
  <c r="X18" i="13"/>
  <c r="R18" i="13"/>
  <c r="L18" i="13"/>
  <c r="AO21" i="13"/>
  <c r="AI21" i="13"/>
  <c r="AC21" i="13"/>
  <c r="W21" i="13"/>
  <c r="Q21" i="13"/>
  <c r="K21" i="13"/>
  <c r="AO20" i="13"/>
  <c r="AI20" i="13"/>
  <c r="AC20" i="13"/>
  <c r="W20" i="13"/>
  <c r="Q20" i="13"/>
  <c r="K20" i="13"/>
  <c r="AO19" i="13"/>
  <c r="AI19" i="13"/>
  <c r="AC19" i="13"/>
  <c r="W19" i="13"/>
  <c r="Q19" i="13"/>
  <c r="K19" i="13"/>
  <c r="S250" i="13"/>
  <c r="AB250" i="13"/>
  <c r="AK250" i="13"/>
  <c r="P255" i="13"/>
  <c r="Y255" i="13"/>
  <c r="AH255" i="13"/>
  <c r="AQ255" i="13"/>
  <c r="AN260" i="13"/>
  <c r="P60" i="13"/>
  <c r="Y60" i="13"/>
  <c r="AH60" i="13"/>
  <c r="AQ60" i="13"/>
  <c r="M65" i="13"/>
  <c r="V65" i="13"/>
  <c r="AE65" i="13"/>
  <c r="AN65" i="13"/>
  <c r="S80" i="13"/>
  <c r="AB80" i="13"/>
  <c r="AK80" i="13"/>
  <c r="P85" i="13"/>
  <c r="AH85" i="13"/>
  <c r="AB60" i="13"/>
  <c r="AK100" i="13"/>
  <c r="G101" i="13"/>
  <c r="P130" i="13"/>
  <c r="M135" i="13"/>
  <c r="AN135" i="13"/>
  <c r="J446" i="13"/>
  <c r="AK60" i="13"/>
  <c r="J135" i="13"/>
  <c r="S446" i="13"/>
  <c r="AK446" i="13"/>
  <c r="S95" i="13"/>
  <c r="AB95" i="13"/>
  <c r="V446" i="13"/>
  <c r="AN446" i="13"/>
  <c r="V135" i="13"/>
  <c r="G449" i="13"/>
  <c r="E255" i="13"/>
  <c r="F250" i="13"/>
  <c r="AK95" i="13"/>
  <c r="AE100" i="13"/>
  <c r="AQ135" i="13"/>
  <c r="P260" i="13"/>
  <c r="M95" i="13"/>
  <c r="V95" i="13"/>
  <c r="AE95" i="13"/>
  <c r="AN95" i="13"/>
  <c r="F100" i="13"/>
  <c r="AK135" i="13"/>
  <c r="F135" i="13"/>
  <c r="AE135" i="13"/>
  <c r="F446" i="13"/>
  <c r="AN255" i="13"/>
  <c r="H235" i="13"/>
  <c r="M100" i="13"/>
  <c r="AB100" i="13"/>
  <c r="Y135" i="13"/>
  <c r="AH446" i="13"/>
  <c r="Y130" i="13"/>
  <c r="AH130" i="13"/>
  <c r="S135" i="13"/>
  <c r="AB446" i="13"/>
  <c r="G139" i="13"/>
  <c r="AQ446" i="13"/>
  <c r="AQ245" i="13"/>
  <c r="M250" i="13"/>
  <c r="AE250" i="13"/>
  <c r="AN250" i="13"/>
  <c r="S255" i="13"/>
  <c r="AB255" i="13"/>
  <c r="AK255" i="13"/>
  <c r="J65" i="13"/>
  <c r="S65" i="13"/>
  <c r="AB65" i="13"/>
  <c r="AK65" i="13"/>
  <c r="G66" i="13"/>
  <c r="G69" i="13"/>
  <c r="P80" i="13"/>
  <c r="Y80" i="13"/>
  <c r="AH80" i="13"/>
  <c r="AQ80" i="13"/>
  <c r="G83" i="13"/>
  <c r="M85" i="13"/>
  <c r="E85" i="13"/>
  <c r="G86" i="13"/>
  <c r="G89" i="13"/>
  <c r="P95" i="13"/>
  <c r="Y95" i="13"/>
  <c r="AH95" i="13"/>
  <c r="AQ95" i="13"/>
  <c r="G98" i="13"/>
  <c r="J100" i="13"/>
  <c r="Y100" i="13"/>
  <c r="P446" i="13"/>
  <c r="AE446" i="13"/>
  <c r="G447" i="13"/>
  <c r="Y260" i="13"/>
  <c r="V85" i="13"/>
  <c r="AE85" i="13"/>
  <c r="AN85" i="13"/>
  <c r="E95" i="13"/>
  <c r="E100" i="13"/>
  <c r="S100" i="13"/>
  <c r="F130" i="13"/>
  <c r="S130" i="13"/>
  <c r="AB130" i="13"/>
  <c r="AK130" i="13"/>
  <c r="G136" i="13"/>
  <c r="Y446" i="13"/>
  <c r="F240" i="13"/>
  <c r="S260" i="13"/>
  <c r="AB260" i="13"/>
  <c r="E65" i="13"/>
  <c r="M130" i="13"/>
  <c r="V130" i="13"/>
  <c r="AE130" i="13"/>
  <c r="AN130" i="13"/>
  <c r="G132" i="13"/>
  <c r="M446" i="13"/>
  <c r="E446" i="13"/>
  <c r="V260" i="13"/>
  <c r="G263" i="13"/>
  <c r="G448" i="13"/>
  <c r="G104" i="13"/>
  <c r="G137" i="13"/>
  <c r="G450" i="13"/>
  <c r="G244" i="13"/>
  <c r="G246" i="13"/>
  <c r="G249" i="13"/>
  <c r="G253" i="13"/>
  <c r="G131" i="13"/>
  <c r="G134" i="13"/>
  <c r="G138" i="13"/>
  <c r="G103" i="13"/>
  <c r="G258" i="13"/>
  <c r="G251" i="13"/>
  <c r="G254" i="13"/>
  <c r="G261" i="13"/>
  <c r="G264" i="13"/>
  <c r="E135" i="13"/>
  <c r="AQ130" i="13"/>
  <c r="G133" i="13"/>
  <c r="E130" i="13"/>
  <c r="J130" i="13"/>
  <c r="G99" i="13"/>
  <c r="G88" i="13"/>
  <c r="G97" i="13"/>
  <c r="G102" i="13"/>
  <c r="G96" i="13"/>
  <c r="AQ100" i="13"/>
  <c r="J95" i="13"/>
  <c r="G81" i="13"/>
  <c r="G63" i="13"/>
  <c r="G84" i="13"/>
  <c r="G87" i="13"/>
  <c r="S240" i="13"/>
  <c r="AK240" i="13"/>
  <c r="G241" i="13"/>
  <c r="M245" i="13"/>
  <c r="M260" i="13"/>
  <c r="AQ260" i="13"/>
  <c r="M60" i="13"/>
  <c r="V60" i="13"/>
  <c r="AE60" i="13"/>
  <c r="AN60" i="13"/>
  <c r="F65" i="13"/>
  <c r="P65" i="13"/>
  <c r="Y65" i="13"/>
  <c r="AH65" i="13"/>
  <c r="M80" i="13"/>
  <c r="V80" i="13"/>
  <c r="AE80" i="13"/>
  <c r="AN80" i="13"/>
  <c r="F85" i="13"/>
  <c r="AQ85" i="13"/>
  <c r="AL240" i="13"/>
  <c r="AN240" i="13" s="1"/>
  <c r="F255" i="13"/>
  <c r="G256" i="13"/>
  <c r="G259" i="13"/>
  <c r="AK260" i="13"/>
  <c r="AK85" i="13"/>
  <c r="M240" i="13"/>
  <c r="V240" i="13"/>
  <c r="AE240" i="13"/>
  <c r="P245" i="13"/>
  <c r="AE260" i="13"/>
  <c r="F260" i="13"/>
  <c r="E60" i="13"/>
  <c r="G60" i="13" s="1"/>
  <c r="E80" i="13"/>
  <c r="Y85" i="13"/>
  <c r="P240" i="13"/>
  <c r="Y240" i="13"/>
  <c r="AH240" i="13"/>
  <c r="AQ240" i="13"/>
  <c r="G243" i="13"/>
  <c r="J245" i="13"/>
  <c r="S245" i="13"/>
  <c r="E250" i="13"/>
  <c r="J260" i="13"/>
  <c r="F80" i="13"/>
  <c r="G82" i="13"/>
  <c r="J80" i="13"/>
  <c r="G61" i="13"/>
  <c r="G64" i="13"/>
  <c r="G67" i="13"/>
  <c r="G62" i="13"/>
  <c r="G68" i="13"/>
  <c r="AQ65" i="13"/>
  <c r="G262" i="13"/>
  <c r="E260" i="13"/>
  <c r="V255" i="13"/>
  <c r="G257" i="13"/>
  <c r="G252" i="13"/>
  <c r="V250" i="13"/>
  <c r="V245" i="13"/>
  <c r="AB240" i="13"/>
  <c r="G242" i="13"/>
  <c r="J255" i="13"/>
  <c r="J250" i="13"/>
  <c r="AH245" i="13"/>
  <c r="AK245" i="13"/>
  <c r="AE245" i="13"/>
  <c r="Y245" i="13"/>
  <c r="AB245" i="13"/>
  <c r="G247" i="13"/>
  <c r="G248" i="13"/>
  <c r="F245" i="13"/>
  <c r="AL245" i="13"/>
  <c r="E245" i="13" s="1"/>
  <c r="J240" i="13"/>
  <c r="G95" i="13" l="1"/>
  <c r="G250" i="13"/>
  <c r="G65" i="13"/>
  <c r="G135" i="13"/>
  <c r="E240" i="13"/>
  <c r="G240" i="13" s="1"/>
  <c r="G255" i="13"/>
  <c r="G446" i="13"/>
  <c r="G130" i="13"/>
  <c r="G100" i="13"/>
  <c r="G85" i="13"/>
  <c r="G260" i="13"/>
  <c r="G80" i="13"/>
  <c r="AN245" i="13"/>
  <c r="G245" i="13"/>
  <c r="G511" i="13" l="1"/>
  <c r="G505" i="13"/>
  <c r="I338" i="13"/>
  <c r="I333" i="13"/>
  <c r="I328" i="13"/>
  <c r="I323" i="13"/>
  <c r="I318" i="13"/>
  <c r="I313" i="13"/>
  <c r="H338" i="13" l="1"/>
  <c r="H333" i="13"/>
  <c r="H328" i="13"/>
  <c r="H323" i="13"/>
  <c r="H318" i="13"/>
  <c r="H313" i="13"/>
  <c r="H308" i="13" l="1"/>
  <c r="E429" i="13" l="1"/>
  <c r="F429" i="13"/>
  <c r="E430" i="13"/>
  <c r="F430" i="13"/>
  <c r="E431" i="13"/>
  <c r="F431" i="13"/>
  <c r="E432" i="13"/>
  <c r="F432" i="13"/>
  <c r="F423" i="13"/>
  <c r="F428" i="13" s="1"/>
  <c r="E423" i="13"/>
  <c r="E428" i="13" s="1"/>
  <c r="G33" i="13"/>
  <c r="E23" i="17" l="1"/>
  <c r="F25" i="17"/>
  <c r="G25" i="17" s="1"/>
  <c r="L25" i="17"/>
  <c r="F26" i="17"/>
  <c r="G26" i="17" s="1"/>
  <c r="L26" i="17"/>
  <c r="H440" i="13"/>
  <c r="H464" i="13"/>
  <c r="I506" i="13"/>
  <c r="J506" i="13"/>
  <c r="K506" i="13"/>
  <c r="L506" i="13"/>
  <c r="M506" i="13"/>
  <c r="N506" i="13"/>
  <c r="O506" i="13"/>
  <c r="P506" i="13"/>
  <c r="Q506" i="13"/>
  <c r="R506" i="13"/>
  <c r="S506" i="13"/>
  <c r="T506" i="13"/>
  <c r="U506" i="13"/>
  <c r="V506" i="13"/>
  <c r="W506" i="13"/>
  <c r="X506" i="13"/>
  <c r="Y506" i="13"/>
  <c r="Z506" i="13"/>
  <c r="AA506" i="13"/>
  <c r="AB506" i="13"/>
  <c r="AC506" i="13"/>
  <c r="AD506" i="13"/>
  <c r="AE506" i="13"/>
  <c r="AF506" i="13"/>
  <c r="AG506" i="13"/>
  <c r="AH506" i="13"/>
  <c r="AI506" i="13"/>
  <c r="AJ506" i="13"/>
  <c r="AK506" i="13"/>
  <c r="AL506" i="13"/>
  <c r="AM506" i="13"/>
  <c r="AN506" i="13"/>
  <c r="AO506" i="13"/>
  <c r="AP506" i="13"/>
  <c r="AQ506" i="13"/>
  <c r="H506" i="13"/>
  <c r="H458" i="13"/>
  <c r="H595" i="13"/>
  <c r="H15" i="13" s="1"/>
  <c r="F541" i="13"/>
  <c r="E541" i="13"/>
  <c r="F540" i="13"/>
  <c r="E540" i="13"/>
  <c r="F539" i="13"/>
  <c r="E539" i="13"/>
  <c r="F538" i="13"/>
  <c r="E538" i="13"/>
  <c r="F537" i="13"/>
  <c r="E537" i="13"/>
  <c r="AP536" i="13"/>
  <c r="AO536" i="13"/>
  <c r="AM536" i="13"/>
  <c r="AL536" i="13"/>
  <c r="AJ536" i="13"/>
  <c r="AI536" i="13"/>
  <c r="AG536" i="13"/>
  <c r="AF536" i="13"/>
  <c r="AD536" i="13"/>
  <c r="AC536" i="13"/>
  <c r="AA536" i="13"/>
  <c r="Z536" i="13"/>
  <c r="X536" i="13"/>
  <c r="W536" i="13"/>
  <c r="Y536" i="13" s="1"/>
  <c r="U536" i="13"/>
  <c r="T536" i="13"/>
  <c r="R536" i="13"/>
  <c r="Q536" i="13"/>
  <c r="O536" i="13"/>
  <c r="N536" i="13"/>
  <c r="L536" i="13"/>
  <c r="K536" i="13"/>
  <c r="I536" i="13"/>
  <c r="H536" i="13"/>
  <c r="F535" i="13"/>
  <c r="E535" i="13"/>
  <c r="F534" i="13"/>
  <c r="E534" i="13"/>
  <c r="F533" i="13"/>
  <c r="E533" i="13"/>
  <c r="F532" i="13"/>
  <c r="E532" i="13"/>
  <c r="F531" i="13"/>
  <c r="E531" i="13"/>
  <c r="AP530" i="13"/>
  <c r="AO530" i="13"/>
  <c r="AM530" i="13"/>
  <c r="AL530" i="13"/>
  <c r="AJ530" i="13"/>
  <c r="AI530" i="13"/>
  <c r="AG530" i="13"/>
  <c r="AF530" i="13"/>
  <c r="AD530" i="13"/>
  <c r="AC530" i="13"/>
  <c r="AA530" i="13"/>
  <c r="Z530" i="13"/>
  <c r="X530" i="13"/>
  <c r="W530" i="13"/>
  <c r="U530" i="13"/>
  <c r="T530" i="13"/>
  <c r="R530" i="13"/>
  <c r="Q530" i="13"/>
  <c r="O530" i="13"/>
  <c r="N530" i="13"/>
  <c r="L530" i="13"/>
  <c r="K530" i="13"/>
  <c r="I530" i="13"/>
  <c r="H530" i="13"/>
  <c r="F529" i="13"/>
  <c r="E529" i="13"/>
  <c r="F528" i="13"/>
  <c r="E528" i="13"/>
  <c r="F527" i="13"/>
  <c r="E527" i="13"/>
  <c r="F526" i="13"/>
  <c r="E526" i="13"/>
  <c r="F525" i="13"/>
  <c r="E525" i="13"/>
  <c r="AP524" i="13"/>
  <c r="AO524" i="13"/>
  <c r="AM524" i="13"/>
  <c r="AL524" i="13"/>
  <c r="AJ524" i="13"/>
  <c r="AI524" i="13"/>
  <c r="AG524" i="13"/>
  <c r="AF524" i="13"/>
  <c r="AD524" i="13"/>
  <c r="AC524" i="13"/>
  <c r="AA524" i="13"/>
  <c r="Z524" i="13"/>
  <c r="X524" i="13"/>
  <c r="W524" i="13"/>
  <c r="U524" i="13"/>
  <c r="T524" i="13"/>
  <c r="R524" i="13"/>
  <c r="Q524" i="13"/>
  <c r="O524" i="13"/>
  <c r="N524" i="13"/>
  <c r="L524" i="13"/>
  <c r="K524" i="13"/>
  <c r="I524" i="13"/>
  <c r="H524" i="13"/>
  <c r="F523" i="13"/>
  <c r="E523" i="13"/>
  <c r="F522" i="13"/>
  <c r="E522" i="13"/>
  <c r="F521" i="13"/>
  <c r="E521" i="13"/>
  <c r="F520" i="13"/>
  <c r="E520" i="13"/>
  <c r="F519" i="13"/>
  <c r="E519" i="13"/>
  <c r="AP518" i="13"/>
  <c r="AO518" i="13"/>
  <c r="AM518" i="13"/>
  <c r="AL518" i="13"/>
  <c r="AJ518" i="13"/>
  <c r="AI518" i="13"/>
  <c r="AG518" i="13"/>
  <c r="AF518" i="13"/>
  <c r="AD518" i="13"/>
  <c r="AC518" i="13"/>
  <c r="AA518" i="13"/>
  <c r="AB518" i="13" s="1"/>
  <c r="Z518" i="13"/>
  <c r="X518" i="13"/>
  <c r="W518" i="13"/>
  <c r="U518" i="13"/>
  <c r="T518" i="13"/>
  <c r="R518" i="13"/>
  <c r="Q518" i="13"/>
  <c r="O518" i="13"/>
  <c r="N518" i="13"/>
  <c r="L518" i="13"/>
  <c r="K518" i="13"/>
  <c r="I518" i="13"/>
  <c r="J518" i="13" s="1"/>
  <c r="H518" i="13"/>
  <c r="F517" i="13"/>
  <c r="E517" i="13"/>
  <c r="F516" i="13"/>
  <c r="E516" i="13"/>
  <c r="F515" i="13"/>
  <c r="E515" i="13"/>
  <c r="F514" i="13"/>
  <c r="E514" i="13"/>
  <c r="F513" i="13"/>
  <c r="E513" i="13"/>
  <c r="AP512" i="13"/>
  <c r="AO512" i="13"/>
  <c r="AM512" i="13"/>
  <c r="AL512" i="13"/>
  <c r="AJ512" i="13"/>
  <c r="AI512" i="13"/>
  <c r="AK512" i="13" s="1"/>
  <c r="AG512" i="13"/>
  <c r="AF512" i="13"/>
  <c r="AD512" i="13"/>
  <c r="AC512" i="13"/>
  <c r="AE512" i="13" s="1"/>
  <c r="AA512" i="13"/>
  <c r="Z512" i="13"/>
  <c r="X512" i="13"/>
  <c r="W512" i="13"/>
  <c r="U512" i="13"/>
  <c r="T512" i="13"/>
  <c r="R512" i="13"/>
  <c r="Q512" i="13"/>
  <c r="S512" i="13" s="1"/>
  <c r="O512" i="13"/>
  <c r="N512" i="13"/>
  <c r="L512" i="13"/>
  <c r="K512" i="13"/>
  <c r="M512" i="13" s="1"/>
  <c r="I512" i="13"/>
  <c r="H512" i="13"/>
  <c r="F481" i="13"/>
  <c r="E481" i="13"/>
  <c r="F480" i="13"/>
  <c r="E480" i="13"/>
  <c r="F479" i="13"/>
  <c r="E479" i="13"/>
  <c r="F478" i="13"/>
  <c r="E478" i="13"/>
  <c r="F477" i="13"/>
  <c r="E477" i="13"/>
  <c r="AP476" i="13"/>
  <c r="AO476" i="13"/>
  <c r="AM476" i="13"/>
  <c r="AL476" i="13"/>
  <c r="AJ476" i="13"/>
  <c r="AI476" i="13"/>
  <c r="AG476" i="13"/>
  <c r="AF476" i="13"/>
  <c r="AD476" i="13"/>
  <c r="AC476" i="13"/>
  <c r="AA476" i="13"/>
  <c r="Z476" i="13"/>
  <c r="X476" i="13"/>
  <c r="W476" i="13"/>
  <c r="U476" i="13"/>
  <c r="T476" i="13"/>
  <c r="R476" i="13"/>
  <c r="Q476" i="13"/>
  <c r="O476" i="13"/>
  <c r="N476" i="13"/>
  <c r="L476" i="13"/>
  <c r="K476" i="13"/>
  <c r="I476" i="13"/>
  <c r="H476" i="13"/>
  <c r="F475" i="13"/>
  <c r="E475" i="13"/>
  <c r="F474" i="13"/>
  <c r="E474" i="13"/>
  <c r="F473" i="13"/>
  <c r="E473" i="13"/>
  <c r="F472" i="13"/>
  <c r="E472" i="13"/>
  <c r="F471" i="13"/>
  <c r="E471" i="13"/>
  <c r="AP470" i="13"/>
  <c r="AO470" i="13"/>
  <c r="AM470" i="13"/>
  <c r="AL470" i="13"/>
  <c r="AJ470" i="13"/>
  <c r="AI470" i="13"/>
  <c r="AG470" i="13"/>
  <c r="AF470" i="13"/>
  <c r="AD470" i="13"/>
  <c r="AC470" i="13"/>
  <c r="AA470" i="13"/>
  <c r="Z470" i="13"/>
  <c r="X470" i="13"/>
  <c r="W470" i="13"/>
  <c r="U470" i="13"/>
  <c r="T470" i="13"/>
  <c r="R470" i="13"/>
  <c r="Q470" i="13"/>
  <c r="O470" i="13"/>
  <c r="N470" i="13"/>
  <c r="L470" i="13"/>
  <c r="K470" i="13"/>
  <c r="I470" i="13"/>
  <c r="H470" i="13"/>
  <c r="F469" i="13"/>
  <c r="E469" i="13"/>
  <c r="F468" i="13"/>
  <c r="E468" i="13"/>
  <c r="F467" i="13"/>
  <c r="E467" i="13"/>
  <c r="F466" i="13"/>
  <c r="E466" i="13"/>
  <c r="F465" i="13"/>
  <c r="E465" i="13"/>
  <c r="AP464" i="13"/>
  <c r="AO464" i="13"/>
  <c r="AM464" i="13"/>
  <c r="AL464" i="13"/>
  <c r="AJ464" i="13"/>
  <c r="AI464" i="13"/>
  <c r="AG464" i="13"/>
  <c r="AF464" i="13"/>
  <c r="AD464" i="13"/>
  <c r="AC464" i="13"/>
  <c r="AA464" i="13"/>
  <c r="Z464" i="13"/>
  <c r="X464" i="13"/>
  <c r="W464" i="13"/>
  <c r="U464" i="13"/>
  <c r="T464" i="13"/>
  <c r="R464" i="13"/>
  <c r="Q464" i="13"/>
  <c r="O464" i="13"/>
  <c r="N464" i="13"/>
  <c r="L464" i="13"/>
  <c r="K464" i="13"/>
  <c r="I464" i="13"/>
  <c r="F463" i="13"/>
  <c r="E463" i="13"/>
  <c r="F462" i="13"/>
  <c r="E462" i="13"/>
  <c r="F461" i="13"/>
  <c r="E461" i="13"/>
  <c r="E460" i="13"/>
  <c r="F459" i="13"/>
  <c r="E459" i="13"/>
  <c r="AP458" i="13"/>
  <c r="AO458" i="13"/>
  <c r="AM458" i="13"/>
  <c r="AL458" i="13"/>
  <c r="AJ458" i="13"/>
  <c r="AI458" i="13"/>
  <c r="AG458" i="13"/>
  <c r="AF458" i="13"/>
  <c r="AD458" i="13"/>
  <c r="AC458" i="13"/>
  <c r="AA458" i="13"/>
  <c r="Z458" i="13"/>
  <c r="X458" i="13"/>
  <c r="W458" i="13"/>
  <c r="U458" i="13"/>
  <c r="T458" i="13"/>
  <c r="R458" i="13"/>
  <c r="Q458" i="13"/>
  <c r="O458" i="13"/>
  <c r="N458" i="13"/>
  <c r="L458" i="13"/>
  <c r="K458" i="13"/>
  <c r="I458" i="13"/>
  <c r="F457" i="13"/>
  <c r="E457" i="13"/>
  <c r="H452" i="13"/>
  <c r="I440" i="13"/>
  <c r="J440" i="13"/>
  <c r="K440" i="13"/>
  <c r="L440" i="13"/>
  <c r="M440" i="13"/>
  <c r="N440" i="13"/>
  <c r="O440" i="13"/>
  <c r="P440" i="13"/>
  <c r="Q440" i="13"/>
  <c r="R440" i="13"/>
  <c r="S440" i="13"/>
  <c r="T440" i="13"/>
  <c r="U440" i="13"/>
  <c r="V440" i="13"/>
  <c r="W440" i="13"/>
  <c r="X440" i="13"/>
  <c r="Y440" i="13"/>
  <c r="Z440" i="13"/>
  <c r="AA440" i="13"/>
  <c r="AB440" i="13"/>
  <c r="AC440" i="13"/>
  <c r="AD440" i="13"/>
  <c r="AE440" i="13"/>
  <c r="AF440" i="13"/>
  <c r="AG440" i="13"/>
  <c r="AH440" i="13"/>
  <c r="AI440" i="13"/>
  <c r="AJ440" i="13"/>
  <c r="AK440" i="13"/>
  <c r="AL440" i="13"/>
  <c r="AM440" i="13"/>
  <c r="AN440" i="13"/>
  <c r="AO440" i="13"/>
  <c r="AP440" i="13"/>
  <c r="AQ440" i="13"/>
  <c r="AQ595" i="13"/>
  <c r="AP595" i="13"/>
  <c r="AO595" i="13"/>
  <c r="AN595" i="13"/>
  <c r="AM595" i="13"/>
  <c r="AL595" i="13"/>
  <c r="AK595" i="13"/>
  <c r="AJ595" i="13"/>
  <c r="AI595" i="13"/>
  <c r="AH595" i="13"/>
  <c r="AG595" i="13"/>
  <c r="AF595" i="13"/>
  <c r="AE595" i="13"/>
  <c r="AD595" i="13"/>
  <c r="AC595" i="13"/>
  <c r="AB595" i="13"/>
  <c r="AA595" i="13"/>
  <c r="Z595" i="13"/>
  <c r="Y595" i="13"/>
  <c r="X595" i="13"/>
  <c r="W595" i="13"/>
  <c r="V595" i="13"/>
  <c r="U595" i="13"/>
  <c r="T595" i="13"/>
  <c r="S595" i="13"/>
  <c r="R595" i="13"/>
  <c r="Q595" i="13"/>
  <c r="P595" i="13"/>
  <c r="O595" i="13"/>
  <c r="N595" i="13"/>
  <c r="M595" i="13"/>
  <c r="L595" i="13"/>
  <c r="L15" i="13" s="1"/>
  <c r="K595" i="13"/>
  <c r="J595" i="13"/>
  <c r="I595" i="13"/>
  <c r="I698" i="13"/>
  <c r="J698" i="13"/>
  <c r="K698" i="13"/>
  <c r="L698" i="13"/>
  <c r="M698" i="13"/>
  <c r="N698" i="13"/>
  <c r="O698" i="13"/>
  <c r="P698" i="13"/>
  <c r="Q698" i="13"/>
  <c r="R698" i="13"/>
  <c r="S698" i="13"/>
  <c r="T698" i="13"/>
  <c r="U698" i="13"/>
  <c r="V698" i="13"/>
  <c r="W698" i="13"/>
  <c r="X698" i="13"/>
  <c r="Y698" i="13"/>
  <c r="Z698" i="13"/>
  <c r="AA698" i="13"/>
  <c r="AB698" i="13"/>
  <c r="AC698" i="13"/>
  <c r="AD698" i="13"/>
  <c r="AE698" i="13"/>
  <c r="AF698" i="13"/>
  <c r="AG698" i="13"/>
  <c r="AH698" i="13"/>
  <c r="AI698" i="13"/>
  <c r="AJ698" i="13"/>
  <c r="AK698" i="13"/>
  <c r="AL698" i="13"/>
  <c r="AM698" i="13"/>
  <c r="AN698" i="13"/>
  <c r="AO698" i="13"/>
  <c r="AP698" i="13"/>
  <c r="AQ698" i="13"/>
  <c r="H698" i="13"/>
  <c r="F702" i="13"/>
  <c r="E702" i="13"/>
  <c r="F701" i="13"/>
  <c r="E701" i="13"/>
  <c r="F700" i="13"/>
  <c r="E700" i="13"/>
  <c r="F699" i="13"/>
  <c r="E699" i="13"/>
  <c r="H16" i="13"/>
  <c r="H28" i="13" s="1"/>
  <c r="I16" i="13"/>
  <c r="I28" i="13" s="1"/>
  <c r="J16" i="13"/>
  <c r="J28" i="13" s="1"/>
  <c r="K16" i="13"/>
  <c r="K28" i="13" s="1"/>
  <c r="L16" i="13"/>
  <c r="L28" i="13" s="1"/>
  <c r="M16" i="13"/>
  <c r="M28" i="13" s="1"/>
  <c r="N16" i="13"/>
  <c r="N28" i="13" s="1"/>
  <c r="O16" i="13"/>
  <c r="O28" i="13" s="1"/>
  <c r="P16" i="13"/>
  <c r="P28" i="13" s="1"/>
  <c r="Q16" i="13"/>
  <c r="Q28" i="13" s="1"/>
  <c r="R16" i="13"/>
  <c r="R28" i="13" s="1"/>
  <c r="S16" i="13"/>
  <c r="S28" i="13" s="1"/>
  <c r="T16" i="13"/>
  <c r="T28" i="13" s="1"/>
  <c r="U16" i="13"/>
  <c r="U28" i="13" s="1"/>
  <c r="V16" i="13"/>
  <c r="V28" i="13" s="1"/>
  <c r="W16" i="13"/>
  <c r="W28" i="13" s="1"/>
  <c r="X16" i="13"/>
  <c r="X28" i="13" s="1"/>
  <c r="Y16" i="13"/>
  <c r="Y28" i="13" s="1"/>
  <c r="Z16" i="13"/>
  <c r="Z28" i="13" s="1"/>
  <c r="AA16" i="13"/>
  <c r="AA28" i="13" s="1"/>
  <c r="AB16" i="13"/>
  <c r="AB28" i="13" s="1"/>
  <c r="AC16" i="13"/>
  <c r="AC28" i="13" s="1"/>
  <c r="AD16" i="13"/>
  <c r="AD28" i="13" s="1"/>
  <c r="AE16" i="13"/>
  <c r="AE28" i="13" s="1"/>
  <c r="AF16" i="13"/>
  <c r="AF28" i="13" s="1"/>
  <c r="AG16" i="13"/>
  <c r="AG28" i="13" s="1"/>
  <c r="AH16" i="13"/>
  <c r="AH28" i="13" s="1"/>
  <c r="AI16" i="13"/>
  <c r="AI28" i="13" s="1"/>
  <c r="AJ16" i="13"/>
  <c r="AJ28" i="13" s="1"/>
  <c r="AK16" i="13"/>
  <c r="AK28" i="13" s="1"/>
  <c r="AL16" i="13"/>
  <c r="AL28" i="13" s="1"/>
  <c r="AM16" i="13"/>
  <c r="AM28" i="13" s="1"/>
  <c r="AN16" i="13"/>
  <c r="AN28" i="13" s="1"/>
  <c r="AO16" i="13"/>
  <c r="AO28" i="13" s="1"/>
  <c r="AP16" i="13"/>
  <c r="AP28" i="13" s="1"/>
  <c r="AQ16" i="13"/>
  <c r="AQ28" i="13" s="1"/>
  <c r="F445" i="13"/>
  <c r="E445" i="13"/>
  <c r="AQ536" i="13" l="1"/>
  <c r="M536" i="13"/>
  <c r="AE536" i="13"/>
  <c r="J458" i="13"/>
  <c r="G519" i="13"/>
  <c r="G522" i="13"/>
  <c r="G526" i="13"/>
  <c r="G529" i="13"/>
  <c r="E464" i="13"/>
  <c r="G460" i="13"/>
  <c r="G463" i="13"/>
  <c r="G445" i="13"/>
  <c r="E512" i="13"/>
  <c r="E518" i="13"/>
  <c r="E530" i="13"/>
  <c r="Y512" i="13"/>
  <c r="AQ512" i="13"/>
  <c r="G461" i="13"/>
  <c r="G465" i="13"/>
  <c r="G468" i="13"/>
  <c r="G457" i="13"/>
  <c r="V518" i="13"/>
  <c r="AN518" i="13"/>
  <c r="G520" i="13"/>
  <c r="G523" i="13"/>
  <c r="G527" i="13"/>
  <c r="G459" i="13"/>
  <c r="G462" i="13"/>
  <c r="G466" i="13"/>
  <c r="G469" i="13"/>
  <c r="E524" i="13"/>
  <c r="F698" i="13"/>
  <c r="E458" i="13"/>
  <c r="E470" i="13"/>
  <c r="P518" i="13"/>
  <c r="AH518" i="13"/>
  <c r="G521" i="13"/>
  <c r="G525" i="13"/>
  <c r="G528" i="13"/>
  <c r="G467" i="13"/>
  <c r="S536" i="13"/>
  <c r="AK536" i="13"/>
  <c r="E698" i="13"/>
  <c r="G699" i="13"/>
  <c r="G701" i="13"/>
  <c r="M464" i="13"/>
  <c r="AE464" i="13"/>
  <c r="AK464" i="13"/>
  <c r="AQ464" i="13"/>
  <c r="G472" i="13"/>
  <c r="G474" i="13"/>
  <c r="G477" i="13"/>
  <c r="G479" i="13"/>
  <c r="G481" i="13"/>
  <c r="G514" i="13"/>
  <c r="G516" i="13"/>
  <c r="M524" i="13"/>
  <c r="S524" i="13"/>
  <c r="Y524" i="13"/>
  <c r="AE524" i="13"/>
  <c r="AK524" i="13"/>
  <c r="AQ524" i="13"/>
  <c r="G532" i="13"/>
  <c r="G534" i="13"/>
  <c r="G537" i="13"/>
  <c r="G539" i="13"/>
  <c r="G541" i="13"/>
  <c r="G700" i="13"/>
  <c r="G702" i="13"/>
  <c r="S458" i="13"/>
  <c r="AE458" i="13"/>
  <c r="AK458" i="13"/>
  <c r="AQ458" i="13"/>
  <c r="J470" i="13"/>
  <c r="P470" i="13"/>
  <c r="V470" i="13"/>
  <c r="AB470" i="13"/>
  <c r="AH470" i="13"/>
  <c r="AN470" i="13"/>
  <c r="G471" i="13"/>
  <c r="G473" i="13"/>
  <c r="G475" i="13"/>
  <c r="G478" i="13"/>
  <c r="G480" i="13"/>
  <c r="G513" i="13"/>
  <c r="G515" i="13"/>
  <c r="G517" i="13"/>
  <c r="J530" i="13"/>
  <c r="P530" i="13"/>
  <c r="V530" i="13"/>
  <c r="AB530" i="13"/>
  <c r="AH530" i="13"/>
  <c r="AN530" i="13"/>
  <c r="G531" i="13"/>
  <c r="G533" i="13"/>
  <c r="G535" i="13"/>
  <c r="G538" i="13"/>
  <c r="G540" i="13"/>
  <c r="E476" i="13"/>
  <c r="E536" i="13"/>
  <c r="J464" i="13"/>
  <c r="J476" i="13"/>
  <c r="P476" i="13"/>
  <c r="V476" i="13"/>
  <c r="AB476" i="13"/>
  <c r="AH476" i="13"/>
  <c r="AN476" i="13"/>
  <c r="J697" i="13"/>
  <c r="J15" i="13"/>
  <c r="N697" i="13"/>
  <c r="N15" i="13"/>
  <c r="P697" i="13"/>
  <c r="P15" i="13"/>
  <c r="R697" i="13"/>
  <c r="R15" i="13"/>
  <c r="T697" i="13"/>
  <c r="T15" i="13"/>
  <c r="V697" i="13"/>
  <c r="V15" i="13"/>
  <c r="X697" i="13"/>
  <c r="X15" i="13"/>
  <c r="Z697" i="13"/>
  <c r="Z15" i="13"/>
  <c r="AB697" i="13"/>
  <c r="AB15" i="13"/>
  <c r="AD697" i="13"/>
  <c r="AD15" i="13"/>
  <c r="AF697" i="13"/>
  <c r="AF15" i="13"/>
  <c r="AH697" i="13"/>
  <c r="AH15" i="13"/>
  <c r="AJ697" i="13"/>
  <c r="AJ15" i="13"/>
  <c r="AL697" i="13"/>
  <c r="AL15" i="13"/>
  <c r="AN697" i="13"/>
  <c r="AN15" i="13"/>
  <c r="AP697" i="13"/>
  <c r="AP15" i="13"/>
  <c r="E440" i="13"/>
  <c r="I697" i="13"/>
  <c r="I15" i="13"/>
  <c r="K697" i="13"/>
  <c r="K15" i="13"/>
  <c r="M697" i="13"/>
  <c r="M15" i="13"/>
  <c r="O697" i="13"/>
  <c r="O15" i="13"/>
  <c r="Q697" i="13"/>
  <c r="Q15" i="13"/>
  <c r="S697" i="13"/>
  <c r="S15" i="13"/>
  <c r="U697" i="13"/>
  <c r="U15" i="13"/>
  <c r="W697" i="13"/>
  <c r="W15" i="13"/>
  <c r="Y697" i="13"/>
  <c r="Y15" i="13"/>
  <c r="AA697" i="13"/>
  <c r="AA15" i="13"/>
  <c r="AC697" i="13"/>
  <c r="AC15" i="13"/>
  <c r="AE697" i="13"/>
  <c r="AE15" i="13"/>
  <c r="AG697" i="13"/>
  <c r="AG15" i="13"/>
  <c r="AI697" i="13"/>
  <c r="AI15" i="13"/>
  <c r="AK697" i="13"/>
  <c r="AK15" i="13"/>
  <c r="AM697" i="13"/>
  <c r="AM15" i="13"/>
  <c r="AO697" i="13"/>
  <c r="AO15" i="13"/>
  <c r="AQ697" i="13"/>
  <c r="AQ15" i="13"/>
  <c r="P458" i="13"/>
  <c r="V458" i="13"/>
  <c r="AB458" i="13"/>
  <c r="P464" i="13"/>
  <c r="V464" i="13"/>
  <c r="AB464" i="13"/>
  <c r="F28" i="13"/>
  <c r="E28" i="13"/>
  <c r="E16" i="13"/>
  <c r="F16" i="13"/>
  <c r="F23" i="17"/>
  <c r="G23" i="17" s="1"/>
  <c r="F595" i="13"/>
  <c r="L697" i="13"/>
  <c r="E595" i="13"/>
  <c r="H697" i="13"/>
  <c r="M458" i="13"/>
  <c r="Y458" i="13"/>
  <c r="S464" i="13"/>
  <c r="Y464" i="13"/>
  <c r="M476" i="13"/>
  <c r="S476" i="13"/>
  <c r="Y476" i="13"/>
  <c r="AE476" i="13"/>
  <c r="AK476" i="13"/>
  <c r="AQ476" i="13"/>
  <c r="AH458" i="13"/>
  <c r="AN458" i="13"/>
  <c r="AH464" i="13"/>
  <c r="AN464" i="13"/>
  <c r="M470" i="13"/>
  <c r="S470" i="13"/>
  <c r="Y470" i="13"/>
  <c r="AE470" i="13"/>
  <c r="AK470" i="13"/>
  <c r="AQ470" i="13"/>
  <c r="J512" i="13"/>
  <c r="P512" i="13"/>
  <c r="V512" i="13"/>
  <c r="AB512" i="13"/>
  <c r="AH512" i="13"/>
  <c r="AN512" i="13"/>
  <c r="M518" i="13"/>
  <c r="S518" i="13"/>
  <c r="Y518" i="13"/>
  <c r="AE518" i="13"/>
  <c r="AK518" i="13"/>
  <c r="AQ518" i="13"/>
  <c r="J524" i="13"/>
  <c r="P524" i="13"/>
  <c r="V524" i="13"/>
  <c r="AB524" i="13"/>
  <c r="AH524" i="13"/>
  <c r="AN524" i="13"/>
  <c r="M530" i="13"/>
  <c r="S530" i="13"/>
  <c r="Y530" i="13"/>
  <c r="AE530" i="13"/>
  <c r="AK530" i="13"/>
  <c r="AQ530" i="13"/>
  <c r="J536" i="13"/>
  <c r="P536" i="13"/>
  <c r="V536" i="13"/>
  <c r="AB536" i="13"/>
  <c r="AH536" i="13"/>
  <c r="AN536" i="13"/>
  <c r="F536" i="13"/>
  <c r="F530" i="13"/>
  <c r="G530" i="13" s="1"/>
  <c r="F524" i="13"/>
  <c r="F518" i="13"/>
  <c r="F512" i="13"/>
  <c r="F476" i="13"/>
  <c r="F439" i="13"/>
  <c r="F470" i="13"/>
  <c r="F464" i="13"/>
  <c r="E439" i="13"/>
  <c r="F458" i="13"/>
  <c r="H306" i="13"/>
  <c r="G464" i="13" l="1"/>
  <c r="F697" i="13"/>
  <c r="E697" i="13"/>
  <c r="G518" i="13"/>
  <c r="G470" i="13"/>
  <c r="G512" i="13"/>
  <c r="G524" i="13"/>
  <c r="G698" i="13"/>
  <c r="G16" i="13"/>
  <c r="G439" i="13"/>
  <c r="G476" i="13"/>
  <c r="G458" i="13"/>
  <c r="G536" i="13"/>
  <c r="G595" i="13"/>
  <c r="G28" i="13"/>
  <c r="H35" i="13"/>
  <c r="G697" i="13" l="1"/>
  <c r="F21" i="13"/>
  <c r="E21" i="13"/>
  <c r="F20" i="13"/>
  <c r="E20" i="13"/>
  <c r="F19" i="13"/>
  <c r="E19" i="13"/>
  <c r="F18" i="13"/>
  <c r="AP17" i="13"/>
  <c r="AO17" i="13"/>
  <c r="AM17" i="13"/>
  <c r="AL17" i="13"/>
  <c r="AJ17" i="13"/>
  <c r="AG17" i="13"/>
  <c r="AF17" i="13"/>
  <c r="AD17" i="13"/>
  <c r="AC17" i="13"/>
  <c r="AA17" i="13"/>
  <c r="Z17" i="13"/>
  <c r="X17" i="13"/>
  <c r="W17" i="13"/>
  <c r="U17" i="13"/>
  <c r="T17" i="13"/>
  <c r="R17" i="13"/>
  <c r="Q17" i="13"/>
  <c r="O17" i="13"/>
  <c r="N17" i="13"/>
  <c r="L17" i="13"/>
  <c r="K17" i="13"/>
  <c r="I17" i="13"/>
  <c r="H17" i="13"/>
  <c r="H591" i="13"/>
  <c r="F510" i="13"/>
  <c r="E510" i="13"/>
  <c r="F509" i="13"/>
  <c r="E509" i="13"/>
  <c r="F508" i="13"/>
  <c r="E508" i="13"/>
  <c r="F507" i="13"/>
  <c r="E507" i="13"/>
  <c r="H500" i="13"/>
  <c r="AQ500" i="13"/>
  <c r="AP500" i="13"/>
  <c r="AO500" i="13"/>
  <c r="AN500" i="13"/>
  <c r="AM500" i="13"/>
  <c r="AL500" i="13"/>
  <c r="AK500" i="13"/>
  <c r="AJ500" i="13"/>
  <c r="AI500" i="13"/>
  <c r="AH500" i="13"/>
  <c r="AF500" i="13"/>
  <c r="AE500" i="13"/>
  <c r="AD500" i="13"/>
  <c r="AC500" i="13"/>
  <c r="AB500" i="13"/>
  <c r="AA500" i="13"/>
  <c r="Z500" i="13"/>
  <c r="Y500" i="13"/>
  <c r="X500" i="13"/>
  <c r="W500" i="13"/>
  <c r="V500" i="13"/>
  <c r="U500" i="13"/>
  <c r="T500" i="13"/>
  <c r="S500" i="13"/>
  <c r="R500" i="13"/>
  <c r="Q500" i="13"/>
  <c r="P500" i="13"/>
  <c r="O500" i="13"/>
  <c r="N500" i="13"/>
  <c r="M500" i="13"/>
  <c r="L500" i="13"/>
  <c r="K500" i="13"/>
  <c r="J500" i="13"/>
  <c r="I500" i="13"/>
  <c r="M594" i="13"/>
  <c r="Q594" i="13"/>
  <c r="Y594" i="13"/>
  <c r="AK594" i="13"/>
  <c r="AO594" i="13"/>
  <c r="F456" i="13"/>
  <c r="E456" i="13"/>
  <c r="F455" i="13"/>
  <c r="E455" i="13"/>
  <c r="F454" i="13"/>
  <c r="E454" i="13"/>
  <c r="F453" i="13"/>
  <c r="E453" i="13"/>
  <c r="AP452" i="13"/>
  <c r="AO452" i="13"/>
  <c r="AM452" i="13"/>
  <c r="AL452" i="13"/>
  <c r="AJ452" i="13"/>
  <c r="AI452" i="13"/>
  <c r="AG452" i="13"/>
  <c r="AF452" i="13"/>
  <c r="AD452" i="13"/>
  <c r="AC452" i="13"/>
  <c r="AA452" i="13"/>
  <c r="Z452" i="13"/>
  <c r="X452" i="13"/>
  <c r="W452" i="13"/>
  <c r="U452" i="13"/>
  <c r="T452" i="13"/>
  <c r="R452" i="13"/>
  <c r="Q452" i="13"/>
  <c r="O452" i="13"/>
  <c r="N452" i="13"/>
  <c r="L452" i="13"/>
  <c r="K452" i="13"/>
  <c r="I452" i="13"/>
  <c r="F444" i="13"/>
  <c r="E444" i="13"/>
  <c r="F443" i="13"/>
  <c r="E443" i="13"/>
  <c r="F442" i="13"/>
  <c r="E442" i="13"/>
  <c r="F441" i="13"/>
  <c r="E441" i="13"/>
  <c r="F440" i="13"/>
  <c r="G440" i="13" s="1"/>
  <c r="H430" i="13"/>
  <c r="I430" i="13"/>
  <c r="J430" i="13"/>
  <c r="K430" i="13"/>
  <c r="L430" i="13"/>
  <c r="M430" i="13"/>
  <c r="N430" i="13"/>
  <c r="O430" i="13"/>
  <c r="P430" i="13"/>
  <c r="Q430" i="13"/>
  <c r="R430" i="13"/>
  <c r="S430" i="13"/>
  <c r="T430" i="13"/>
  <c r="U430" i="13"/>
  <c r="V430" i="13"/>
  <c r="W430" i="13"/>
  <c r="X430" i="13"/>
  <c r="Y430" i="13"/>
  <c r="Z430" i="13"/>
  <c r="AA430" i="13"/>
  <c r="AB430" i="13"/>
  <c r="AC430" i="13"/>
  <c r="AD430" i="13"/>
  <c r="AE430" i="13"/>
  <c r="AF430" i="13"/>
  <c r="AG430" i="13"/>
  <c r="AH430" i="13"/>
  <c r="AI430" i="13"/>
  <c r="AJ430" i="13"/>
  <c r="AK430" i="13"/>
  <c r="AL430" i="13"/>
  <c r="AM430" i="13"/>
  <c r="AN430" i="13"/>
  <c r="AO430" i="13"/>
  <c r="AP430" i="13"/>
  <c r="AQ430" i="13"/>
  <c r="H431" i="13"/>
  <c r="I431" i="13"/>
  <c r="J431" i="13"/>
  <c r="K431" i="13"/>
  <c r="L431" i="13"/>
  <c r="M431" i="13"/>
  <c r="N431" i="13"/>
  <c r="O431" i="13"/>
  <c r="P431" i="13"/>
  <c r="Q431" i="13"/>
  <c r="R431" i="13"/>
  <c r="S431" i="13"/>
  <c r="T431" i="13"/>
  <c r="U431" i="13"/>
  <c r="V431" i="13"/>
  <c r="W431" i="13"/>
  <c r="X431" i="13"/>
  <c r="Y431" i="13"/>
  <c r="Z431" i="13"/>
  <c r="AA431" i="13"/>
  <c r="AB431" i="13"/>
  <c r="AC431" i="13"/>
  <c r="AD431" i="13"/>
  <c r="AE431" i="13"/>
  <c r="AF431" i="13"/>
  <c r="AG431" i="13"/>
  <c r="AH431" i="13"/>
  <c r="AI431" i="13"/>
  <c r="AJ431" i="13"/>
  <c r="AK431" i="13"/>
  <c r="AL431" i="13"/>
  <c r="AM431" i="13"/>
  <c r="AN431" i="13"/>
  <c r="AO431" i="13"/>
  <c r="AP431" i="13"/>
  <c r="AQ431" i="13"/>
  <c r="H432" i="13"/>
  <c r="I432" i="13"/>
  <c r="J432" i="13"/>
  <c r="K432" i="13"/>
  <c r="L432" i="13"/>
  <c r="M432" i="13"/>
  <c r="N432" i="13"/>
  <c r="O432" i="13"/>
  <c r="P432" i="13"/>
  <c r="Q432" i="13"/>
  <c r="R432" i="13"/>
  <c r="S432" i="13"/>
  <c r="T432" i="13"/>
  <c r="U432" i="13"/>
  <c r="V432" i="13"/>
  <c r="W432" i="13"/>
  <c r="X432" i="13"/>
  <c r="Y432" i="13"/>
  <c r="Z432" i="13"/>
  <c r="AA432" i="13"/>
  <c r="AB432" i="13"/>
  <c r="AC432" i="13"/>
  <c r="AD432" i="13"/>
  <c r="AE432" i="13"/>
  <c r="AF432" i="13"/>
  <c r="AG432" i="13"/>
  <c r="AH432" i="13"/>
  <c r="AI432" i="13"/>
  <c r="AJ432" i="13"/>
  <c r="AK432" i="13"/>
  <c r="AL432" i="13"/>
  <c r="AM432" i="13"/>
  <c r="AN432" i="13"/>
  <c r="AO432" i="13"/>
  <c r="AP432" i="13"/>
  <c r="AQ432" i="13"/>
  <c r="I429" i="13"/>
  <c r="J429" i="13"/>
  <c r="K429" i="13"/>
  <c r="L429" i="13"/>
  <c r="M429" i="13"/>
  <c r="N429" i="13"/>
  <c r="O429" i="13"/>
  <c r="P429" i="13"/>
  <c r="Q429" i="13"/>
  <c r="R429" i="13"/>
  <c r="S429" i="13"/>
  <c r="T429" i="13"/>
  <c r="U429" i="13"/>
  <c r="V429" i="13"/>
  <c r="W429" i="13"/>
  <c r="X429" i="13"/>
  <c r="Y429" i="13"/>
  <c r="Z429" i="13"/>
  <c r="AA429" i="13"/>
  <c r="AB429" i="13"/>
  <c r="AC429" i="13"/>
  <c r="AD429" i="13"/>
  <c r="AE429" i="13"/>
  <c r="AF429" i="13"/>
  <c r="AG429" i="13"/>
  <c r="AH429" i="13"/>
  <c r="AI429" i="13"/>
  <c r="AJ429" i="13"/>
  <c r="AK429" i="13"/>
  <c r="AL429" i="13"/>
  <c r="AM429" i="13"/>
  <c r="AN429" i="13"/>
  <c r="AO429" i="13"/>
  <c r="AP429" i="13"/>
  <c r="AQ429" i="13"/>
  <c r="H429" i="13"/>
  <c r="H403" i="13"/>
  <c r="H418" i="13" s="1"/>
  <c r="F416" i="13"/>
  <c r="E416" i="13"/>
  <c r="F415" i="13"/>
  <c r="E415" i="13"/>
  <c r="F414" i="13"/>
  <c r="E414" i="13"/>
  <c r="F413" i="13"/>
  <c r="E413" i="13"/>
  <c r="AP412" i="13"/>
  <c r="AO412" i="13"/>
  <c r="AM412" i="13"/>
  <c r="AL412" i="13"/>
  <c r="AJ412" i="13"/>
  <c r="AI412" i="13"/>
  <c r="AG412" i="13"/>
  <c r="AF412" i="13"/>
  <c r="AD412" i="13"/>
  <c r="AC412" i="13"/>
  <c r="AA412" i="13"/>
  <c r="Z412" i="13"/>
  <c r="X412" i="13"/>
  <c r="W412" i="13"/>
  <c r="U412" i="13"/>
  <c r="T412" i="13"/>
  <c r="R412" i="13"/>
  <c r="Q412" i="13"/>
  <c r="O412" i="13"/>
  <c r="N412" i="13"/>
  <c r="L412" i="13"/>
  <c r="K412" i="13"/>
  <c r="I412" i="13"/>
  <c r="H412" i="13"/>
  <c r="F411" i="13"/>
  <c r="E411" i="13"/>
  <c r="F410" i="13"/>
  <c r="E410" i="13"/>
  <c r="F409" i="13"/>
  <c r="E409" i="13"/>
  <c r="F408" i="13"/>
  <c r="E408" i="13"/>
  <c r="AP407" i="13"/>
  <c r="AO407" i="13"/>
  <c r="AM407" i="13"/>
  <c r="AL407" i="13"/>
  <c r="AJ407" i="13"/>
  <c r="AI407" i="13"/>
  <c r="AG407" i="13"/>
  <c r="AF407" i="13"/>
  <c r="AD407" i="13"/>
  <c r="AC407" i="13"/>
  <c r="AA407" i="13"/>
  <c r="Z407" i="13"/>
  <c r="X407" i="13"/>
  <c r="W407" i="13"/>
  <c r="U407" i="13"/>
  <c r="T407" i="13"/>
  <c r="R407" i="13"/>
  <c r="Q407" i="13"/>
  <c r="O407" i="13"/>
  <c r="N407" i="13"/>
  <c r="L407" i="13"/>
  <c r="K407" i="13"/>
  <c r="I407" i="13"/>
  <c r="H407" i="13"/>
  <c r="AQ406" i="13"/>
  <c r="AQ421" i="13" s="1"/>
  <c r="AP406" i="13"/>
  <c r="AP421" i="13" s="1"/>
  <c r="AO406" i="13"/>
  <c r="AO421" i="13" s="1"/>
  <c r="AN406" i="13"/>
  <c r="AN421" i="13" s="1"/>
  <c r="AM406" i="13"/>
  <c r="AM421" i="13" s="1"/>
  <c r="AL406" i="13"/>
  <c r="AL421" i="13" s="1"/>
  <c r="AK406" i="13"/>
  <c r="AK421" i="13" s="1"/>
  <c r="AJ406" i="13"/>
  <c r="AJ421" i="13" s="1"/>
  <c r="AI406" i="13"/>
  <c r="AI421" i="13" s="1"/>
  <c r="AH406" i="13"/>
  <c r="AH421" i="13" s="1"/>
  <c r="AG406" i="13"/>
  <c r="AG421" i="13" s="1"/>
  <c r="AF406" i="13"/>
  <c r="AF421" i="13" s="1"/>
  <c r="AE406" i="13"/>
  <c r="AE421" i="13" s="1"/>
  <c r="AD406" i="13"/>
  <c r="AD421" i="13" s="1"/>
  <c r="AC406" i="13"/>
  <c r="AC421" i="13" s="1"/>
  <c r="AB406" i="13"/>
  <c r="AB421" i="13" s="1"/>
  <c r="AA406" i="13"/>
  <c r="AA421" i="13" s="1"/>
  <c r="Z406" i="13"/>
  <c r="Z421" i="13" s="1"/>
  <c r="Y406" i="13"/>
  <c r="Y421" i="13" s="1"/>
  <c r="X406" i="13"/>
  <c r="X421" i="13" s="1"/>
  <c r="W406" i="13"/>
  <c r="W421" i="13" s="1"/>
  <c r="V406" i="13"/>
  <c r="V421" i="13" s="1"/>
  <c r="U406" i="13"/>
  <c r="U421" i="13" s="1"/>
  <c r="T406" i="13"/>
  <c r="T421" i="13" s="1"/>
  <c r="S406" i="13"/>
  <c r="S421" i="13" s="1"/>
  <c r="R406" i="13"/>
  <c r="R421" i="13" s="1"/>
  <c r="Q406" i="13"/>
  <c r="Q421" i="13" s="1"/>
  <c r="P406" i="13"/>
  <c r="P421" i="13" s="1"/>
  <c r="O406" i="13"/>
  <c r="O421" i="13" s="1"/>
  <c r="N406" i="13"/>
  <c r="N421" i="13" s="1"/>
  <c r="M406" i="13"/>
  <c r="M421" i="13" s="1"/>
  <c r="L406" i="13"/>
  <c r="L421" i="13" s="1"/>
  <c r="K406" i="13"/>
  <c r="K421" i="13" s="1"/>
  <c r="J406" i="13"/>
  <c r="J421" i="13" s="1"/>
  <c r="I406" i="13"/>
  <c r="I421" i="13" s="1"/>
  <c r="H406" i="13"/>
  <c r="AQ405" i="13"/>
  <c r="AQ420" i="13" s="1"/>
  <c r="AP405" i="13"/>
  <c r="AP420" i="13" s="1"/>
  <c r="AO405" i="13"/>
  <c r="AO420" i="13" s="1"/>
  <c r="AN405" i="13"/>
  <c r="AN420" i="13" s="1"/>
  <c r="AM405" i="13"/>
  <c r="AM420" i="13" s="1"/>
  <c r="AL405" i="13"/>
  <c r="AL420" i="13" s="1"/>
  <c r="AK405" i="13"/>
  <c r="AK420" i="13" s="1"/>
  <c r="AJ405" i="13"/>
  <c r="AJ420" i="13" s="1"/>
  <c r="AI405" i="13"/>
  <c r="AI420" i="13" s="1"/>
  <c r="AH405" i="13"/>
  <c r="AH420" i="13" s="1"/>
  <c r="AG405" i="13"/>
  <c r="AG420" i="13" s="1"/>
  <c r="AF405" i="13"/>
  <c r="AF420" i="13" s="1"/>
  <c r="AE405" i="13"/>
  <c r="AE420" i="13" s="1"/>
  <c r="AD405" i="13"/>
  <c r="AD420" i="13" s="1"/>
  <c r="AC405" i="13"/>
  <c r="AC420" i="13" s="1"/>
  <c r="AB405" i="13"/>
  <c r="AB420" i="13" s="1"/>
  <c r="AA405" i="13"/>
  <c r="AA420" i="13" s="1"/>
  <c r="Z405" i="13"/>
  <c r="Z420" i="13" s="1"/>
  <c r="Y405" i="13"/>
  <c r="Y420" i="13" s="1"/>
  <c r="X405" i="13"/>
  <c r="X420" i="13" s="1"/>
  <c r="W405" i="13"/>
  <c r="W420" i="13" s="1"/>
  <c r="V405" i="13"/>
  <c r="V420" i="13" s="1"/>
  <c r="U405" i="13"/>
  <c r="U420" i="13" s="1"/>
  <c r="T405" i="13"/>
  <c r="T420" i="13" s="1"/>
  <c r="S405" i="13"/>
  <c r="S420" i="13" s="1"/>
  <c r="R405" i="13"/>
  <c r="R420" i="13" s="1"/>
  <c r="Q405" i="13"/>
  <c r="Q420" i="13" s="1"/>
  <c r="P405" i="13"/>
  <c r="P420" i="13" s="1"/>
  <c r="O405" i="13"/>
  <c r="O420" i="13" s="1"/>
  <c r="N405" i="13"/>
  <c r="N420" i="13" s="1"/>
  <c r="M405" i="13"/>
  <c r="M420" i="13" s="1"/>
  <c r="L405" i="13"/>
  <c r="L420" i="13" s="1"/>
  <c r="K405" i="13"/>
  <c r="K420" i="13" s="1"/>
  <c r="J405" i="13"/>
  <c r="J420" i="13" s="1"/>
  <c r="I405" i="13"/>
  <c r="I420" i="13" s="1"/>
  <c r="H405" i="13"/>
  <c r="AQ404" i="13"/>
  <c r="AQ419" i="13" s="1"/>
  <c r="AP404" i="13"/>
  <c r="AP419" i="13" s="1"/>
  <c r="AO404" i="13"/>
  <c r="AO419" i="13" s="1"/>
  <c r="AN404" i="13"/>
  <c r="AN419" i="13" s="1"/>
  <c r="AM404" i="13"/>
  <c r="AM419" i="13" s="1"/>
  <c r="AL404" i="13"/>
  <c r="AL419" i="13" s="1"/>
  <c r="AK404" i="13"/>
  <c r="AK419" i="13" s="1"/>
  <c r="AJ404" i="13"/>
  <c r="AJ419" i="13" s="1"/>
  <c r="AI404" i="13"/>
  <c r="AI419" i="13" s="1"/>
  <c r="AH404" i="13"/>
  <c r="AH419" i="13" s="1"/>
  <c r="AG404" i="13"/>
  <c r="AG419" i="13" s="1"/>
  <c r="AF404" i="13"/>
  <c r="AF419" i="13" s="1"/>
  <c r="AE404" i="13"/>
  <c r="AE419" i="13" s="1"/>
  <c r="AD404" i="13"/>
  <c r="AD419" i="13" s="1"/>
  <c r="AC404" i="13"/>
  <c r="AC419" i="13" s="1"/>
  <c r="AB404" i="13"/>
  <c r="AB419" i="13" s="1"/>
  <c r="AA404" i="13"/>
  <c r="AA419" i="13" s="1"/>
  <c r="Z404" i="13"/>
  <c r="Z419" i="13" s="1"/>
  <c r="Y404" i="13"/>
  <c r="Y419" i="13" s="1"/>
  <c r="X404" i="13"/>
  <c r="X419" i="13" s="1"/>
  <c r="W404" i="13"/>
  <c r="W419" i="13" s="1"/>
  <c r="V404" i="13"/>
  <c r="V419" i="13" s="1"/>
  <c r="U404" i="13"/>
  <c r="U419" i="13" s="1"/>
  <c r="T404" i="13"/>
  <c r="T419" i="13" s="1"/>
  <c r="S404" i="13"/>
  <c r="S419" i="13" s="1"/>
  <c r="R404" i="13"/>
  <c r="R419" i="13" s="1"/>
  <c r="Q404" i="13"/>
  <c r="Q419" i="13" s="1"/>
  <c r="P404" i="13"/>
  <c r="P419" i="13" s="1"/>
  <c r="O404" i="13"/>
  <c r="O419" i="13" s="1"/>
  <c r="N404" i="13"/>
  <c r="N419" i="13" s="1"/>
  <c r="M404" i="13"/>
  <c r="M419" i="13" s="1"/>
  <c r="L404" i="13"/>
  <c r="L419" i="13" s="1"/>
  <c r="K404" i="13"/>
  <c r="K419" i="13" s="1"/>
  <c r="J404" i="13"/>
  <c r="J419" i="13" s="1"/>
  <c r="I404" i="13"/>
  <c r="I419" i="13" s="1"/>
  <c r="H404" i="13"/>
  <c r="AQ403" i="13"/>
  <c r="AQ418" i="13" s="1"/>
  <c r="AP403" i="13"/>
  <c r="AP418" i="13" s="1"/>
  <c r="AO403" i="13"/>
  <c r="AN403" i="13"/>
  <c r="AN418" i="13" s="1"/>
  <c r="AM403" i="13"/>
  <c r="AM418" i="13" s="1"/>
  <c r="AL403" i="13"/>
  <c r="AL418" i="13" s="1"/>
  <c r="AK403" i="13"/>
  <c r="AK418" i="13" s="1"/>
  <c r="AJ403" i="13"/>
  <c r="AJ418" i="13" s="1"/>
  <c r="AI403" i="13"/>
  <c r="AH403" i="13"/>
  <c r="AH418" i="13" s="1"/>
  <c r="AG403" i="13"/>
  <c r="AG418" i="13" s="1"/>
  <c r="AF403" i="13"/>
  <c r="AF418" i="13" s="1"/>
  <c r="AE403" i="13"/>
  <c r="AE418" i="13" s="1"/>
  <c r="AD403" i="13"/>
  <c r="AD418" i="13" s="1"/>
  <c r="AC403" i="13"/>
  <c r="AB403" i="13"/>
  <c r="AB418" i="13" s="1"/>
  <c r="AA403" i="13"/>
  <c r="AA418" i="13" s="1"/>
  <c r="Z403" i="13"/>
  <c r="Z418" i="13" s="1"/>
  <c r="Y403" i="13"/>
  <c r="Y418" i="13" s="1"/>
  <c r="X403" i="13"/>
  <c r="X418" i="13" s="1"/>
  <c r="W403" i="13"/>
  <c r="V403" i="13"/>
  <c r="V418" i="13" s="1"/>
  <c r="U403" i="13"/>
  <c r="U418" i="13" s="1"/>
  <c r="T403" i="13"/>
  <c r="T418" i="13" s="1"/>
  <c r="S403" i="13"/>
  <c r="S418" i="13" s="1"/>
  <c r="R403" i="13"/>
  <c r="R418" i="13" s="1"/>
  <c r="Q403" i="13"/>
  <c r="P403" i="13"/>
  <c r="P418" i="13" s="1"/>
  <c r="O403" i="13"/>
  <c r="O418" i="13" s="1"/>
  <c r="N403" i="13"/>
  <c r="N418" i="13" s="1"/>
  <c r="M403" i="13"/>
  <c r="M418" i="13" s="1"/>
  <c r="L403" i="13"/>
  <c r="L418" i="13" s="1"/>
  <c r="K403" i="13"/>
  <c r="J403" i="13"/>
  <c r="J418" i="13" s="1"/>
  <c r="I403" i="13"/>
  <c r="I418" i="13" s="1"/>
  <c r="H383" i="13"/>
  <c r="H398" i="13" s="1"/>
  <c r="I383" i="13"/>
  <c r="I398" i="13" s="1"/>
  <c r="J383" i="13"/>
  <c r="J398" i="13" s="1"/>
  <c r="K383" i="13"/>
  <c r="K398" i="13" s="1"/>
  <c r="L383" i="13"/>
  <c r="M383" i="13"/>
  <c r="M398" i="13" s="1"/>
  <c r="N383" i="13"/>
  <c r="O383" i="13"/>
  <c r="P383" i="13"/>
  <c r="P398" i="13" s="1"/>
  <c r="Q383" i="13"/>
  <c r="Q398" i="13" s="1"/>
  <c r="R383" i="13"/>
  <c r="S383" i="13"/>
  <c r="S398" i="13" s="1"/>
  <c r="T383" i="13"/>
  <c r="T398" i="13" s="1"/>
  <c r="U383" i="13"/>
  <c r="U398" i="13" s="1"/>
  <c r="V383" i="13"/>
  <c r="V398" i="13" s="1"/>
  <c r="W383" i="13"/>
  <c r="W398" i="13" s="1"/>
  <c r="X383" i="13"/>
  <c r="X398" i="13" s="1"/>
  <c r="Y383" i="13"/>
  <c r="Y398" i="13" s="1"/>
  <c r="Z383" i="13"/>
  <c r="AA383" i="13"/>
  <c r="AB383" i="13"/>
  <c r="AB398" i="13" s="1"/>
  <c r="AC383" i="13"/>
  <c r="AC398" i="13" s="1"/>
  <c r="AD383" i="13"/>
  <c r="AE383" i="13"/>
  <c r="AE398" i="13" s="1"/>
  <c r="AF383" i="13"/>
  <c r="AF398" i="13" s="1"/>
  <c r="AG383" i="13"/>
  <c r="AG398" i="13" s="1"/>
  <c r="AH383" i="13"/>
  <c r="AH398" i="13" s="1"/>
  <c r="AI383" i="13"/>
  <c r="AI398" i="13" s="1"/>
  <c r="AJ383" i="13"/>
  <c r="AJ398" i="13" s="1"/>
  <c r="AK383" i="13"/>
  <c r="AK398" i="13" s="1"/>
  <c r="AL383" i="13"/>
  <c r="AM383" i="13"/>
  <c r="AN383" i="13"/>
  <c r="AN398" i="13" s="1"/>
  <c r="AO383" i="13"/>
  <c r="AO398" i="13" s="1"/>
  <c r="AP383" i="13"/>
  <c r="AQ383" i="13"/>
  <c r="AQ398" i="13" s="1"/>
  <c r="H384" i="13"/>
  <c r="H399" i="13" s="1"/>
  <c r="I384" i="13"/>
  <c r="I399" i="13" s="1"/>
  <c r="J384" i="13"/>
  <c r="J399" i="13" s="1"/>
  <c r="K384" i="13"/>
  <c r="K399" i="13" s="1"/>
  <c r="L384" i="13"/>
  <c r="M384" i="13"/>
  <c r="M399" i="13" s="1"/>
  <c r="N384" i="13"/>
  <c r="N399" i="13" s="1"/>
  <c r="O384" i="13"/>
  <c r="O399" i="13" s="1"/>
  <c r="P384" i="13"/>
  <c r="P399" i="13" s="1"/>
  <c r="Q384" i="13"/>
  <c r="Q399" i="13" s="1"/>
  <c r="R384" i="13"/>
  <c r="R399" i="13" s="1"/>
  <c r="S384" i="13"/>
  <c r="S399" i="13" s="1"/>
  <c r="T384" i="13"/>
  <c r="T399" i="13" s="1"/>
  <c r="U384" i="13"/>
  <c r="U399" i="13" s="1"/>
  <c r="V384" i="13"/>
  <c r="V399" i="13" s="1"/>
  <c r="W384" i="13"/>
  <c r="W399" i="13" s="1"/>
  <c r="X384" i="13"/>
  <c r="X399" i="13" s="1"/>
  <c r="Y384" i="13"/>
  <c r="Y399" i="13" s="1"/>
  <c r="Z384" i="13"/>
  <c r="Z399" i="13" s="1"/>
  <c r="AA384" i="13"/>
  <c r="AA399" i="13" s="1"/>
  <c r="AB384" i="13"/>
  <c r="AB399" i="13" s="1"/>
  <c r="AC384" i="13"/>
  <c r="AC399" i="13" s="1"/>
  <c r="AD384" i="13"/>
  <c r="AD399" i="13" s="1"/>
  <c r="AE384" i="13"/>
  <c r="AE399" i="13" s="1"/>
  <c r="AF384" i="13"/>
  <c r="AF399" i="13" s="1"/>
  <c r="AG384" i="13"/>
  <c r="AG399" i="13" s="1"/>
  <c r="AH384" i="13"/>
  <c r="AH399" i="13" s="1"/>
  <c r="AI384" i="13"/>
  <c r="AI399" i="13" s="1"/>
  <c r="AJ384" i="13"/>
  <c r="AJ399" i="13" s="1"/>
  <c r="AK384" i="13"/>
  <c r="AK399" i="13" s="1"/>
  <c r="AL384" i="13"/>
  <c r="AL399" i="13" s="1"/>
  <c r="AM384" i="13"/>
  <c r="AM399" i="13" s="1"/>
  <c r="AN384" i="13"/>
  <c r="AN399" i="13" s="1"/>
  <c r="AO384" i="13"/>
  <c r="AO399" i="13" s="1"/>
  <c r="AP384" i="13"/>
  <c r="AP399" i="13" s="1"/>
  <c r="AQ384" i="13"/>
  <c r="AQ399" i="13" s="1"/>
  <c r="H385" i="13"/>
  <c r="H400" i="13" s="1"/>
  <c r="I385" i="13"/>
  <c r="I400" i="13" s="1"/>
  <c r="J385" i="13"/>
  <c r="J400" i="13" s="1"/>
  <c r="K385" i="13"/>
  <c r="K400" i="13" s="1"/>
  <c r="L385" i="13"/>
  <c r="M385" i="13"/>
  <c r="M400" i="13" s="1"/>
  <c r="N385" i="13"/>
  <c r="N400" i="13" s="1"/>
  <c r="O385" i="13"/>
  <c r="O400" i="13" s="1"/>
  <c r="P385" i="13"/>
  <c r="P400" i="13" s="1"/>
  <c r="Q385" i="13"/>
  <c r="Q400" i="13" s="1"/>
  <c r="R385" i="13"/>
  <c r="R400" i="13" s="1"/>
  <c r="S385" i="13"/>
  <c r="S400" i="13" s="1"/>
  <c r="T385" i="13"/>
  <c r="T400" i="13" s="1"/>
  <c r="U385" i="13"/>
  <c r="U400" i="13" s="1"/>
  <c r="V385" i="13"/>
  <c r="V400" i="13" s="1"/>
  <c r="W385" i="13"/>
  <c r="W400" i="13" s="1"/>
  <c r="X385" i="13"/>
  <c r="X400" i="13" s="1"/>
  <c r="Y385" i="13"/>
  <c r="Y400" i="13" s="1"/>
  <c r="Z385" i="13"/>
  <c r="Z400" i="13" s="1"/>
  <c r="AA385" i="13"/>
  <c r="AA400" i="13" s="1"/>
  <c r="AB385" i="13"/>
  <c r="AB400" i="13" s="1"/>
  <c r="AC385" i="13"/>
  <c r="AC400" i="13" s="1"/>
  <c r="AD385" i="13"/>
  <c r="AD400" i="13" s="1"/>
  <c r="AE385" i="13"/>
  <c r="AE400" i="13" s="1"/>
  <c r="AF385" i="13"/>
  <c r="AF400" i="13" s="1"/>
  <c r="AG385" i="13"/>
  <c r="AG400" i="13" s="1"/>
  <c r="AH385" i="13"/>
  <c r="AH400" i="13" s="1"/>
  <c r="AI385" i="13"/>
  <c r="AI400" i="13" s="1"/>
  <c r="AJ385" i="13"/>
  <c r="AJ400" i="13" s="1"/>
  <c r="AK385" i="13"/>
  <c r="AK400" i="13" s="1"/>
  <c r="AL385" i="13"/>
  <c r="AL400" i="13" s="1"/>
  <c r="AM385" i="13"/>
  <c r="AM400" i="13" s="1"/>
  <c r="AN385" i="13"/>
  <c r="AN400" i="13" s="1"/>
  <c r="AO385" i="13"/>
  <c r="AO400" i="13" s="1"/>
  <c r="AP385" i="13"/>
  <c r="AP400" i="13" s="1"/>
  <c r="AQ385" i="13"/>
  <c r="AQ400" i="13" s="1"/>
  <c r="I382" i="13"/>
  <c r="J382" i="13"/>
  <c r="J397" i="13" s="1"/>
  <c r="K382" i="13"/>
  <c r="L382" i="13"/>
  <c r="L397" i="13" s="1"/>
  <c r="M382" i="13"/>
  <c r="M397" i="13" s="1"/>
  <c r="N382" i="13"/>
  <c r="N397" i="13" s="1"/>
  <c r="O382" i="13"/>
  <c r="O397" i="13" s="1"/>
  <c r="P382" i="13"/>
  <c r="P397" i="13" s="1"/>
  <c r="Q382" i="13"/>
  <c r="S382" i="13"/>
  <c r="S397" i="13" s="1"/>
  <c r="T382" i="13"/>
  <c r="T397" i="13" s="1"/>
  <c r="U382" i="13"/>
  <c r="U397" i="13" s="1"/>
  <c r="V382" i="13"/>
  <c r="V397" i="13" s="1"/>
  <c r="W382" i="13"/>
  <c r="X382" i="13"/>
  <c r="X397" i="13" s="1"/>
  <c r="Y382" i="13"/>
  <c r="Y397" i="13" s="1"/>
  <c r="Z382" i="13"/>
  <c r="Z397" i="13" s="1"/>
  <c r="AA382" i="13"/>
  <c r="AA397" i="13" s="1"/>
  <c r="AB382" i="13"/>
  <c r="AB397" i="13" s="1"/>
  <c r="AC382" i="13"/>
  <c r="AD382" i="13"/>
  <c r="AD397" i="13" s="1"/>
  <c r="AE382" i="13"/>
  <c r="AE397" i="13" s="1"/>
  <c r="AF382" i="13"/>
  <c r="AF397" i="13" s="1"/>
  <c r="AG382" i="13"/>
  <c r="AG397" i="13" s="1"/>
  <c r="AH382" i="13"/>
  <c r="AH397" i="13" s="1"/>
  <c r="AI382" i="13"/>
  <c r="AJ382" i="13"/>
  <c r="AJ397" i="13" s="1"/>
  <c r="AK382" i="13"/>
  <c r="AK397" i="13" s="1"/>
  <c r="AL382" i="13"/>
  <c r="AL397" i="13" s="1"/>
  <c r="AM382" i="13"/>
  <c r="AM397" i="13" s="1"/>
  <c r="AN382" i="13"/>
  <c r="AN397" i="13" s="1"/>
  <c r="AO382" i="13"/>
  <c r="AQ382" i="13"/>
  <c r="AQ397" i="13" s="1"/>
  <c r="H382" i="13"/>
  <c r="H397" i="13" s="1"/>
  <c r="H391" i="13"/>
  <c r="I391" i="13"/>
  <c r="K391" i="13"/>
  <c r="L391" i="13"/>
  <c r="N391" i="13"/>
  <c r="O391" i="13"/>
  <c r="Q391" i="13"/>
  <c r="T391" i="13"/>
  <c r="U391" i="13"/>
  <c r="W391" i="13"/>
  <c r="X391" i="13"/>
  <c r="Z391" i="13"/>
  <c r="AA391" i="13"/>
  <c r="AC391" i="13"/>
  <c r="AD391" i="13"/>
  <c r="AF391" i="13"/>
  <c r="AG391" i="13"/>
  <c r="AI391" i="13"/>
  <c r="AJ391" i="13"/>
  <c r="AL391" i="13"/>
  <c r="AM391" i="13"/>
  <c r="E392" i="13"/>
  <c r="E393" i="13"/>
  <c r="F393" i="13"/>
  <c r="E394" i="13"/>
  <c r="F394" i="13"/>
  <c r="R391" i="13" s="1"/>
  <c r="E395" i="13"/>
  <c r="F395" i="13"/>
  <c r="F390" i="13"/>
  <c r="E390" i="13"/>
  <c r="F389" i="13"/>
  <c r="E389" i="13"/>
  <c r="F388" i="13"/>
  <c r="E388" i="13"/>
  <c r="E387" i="13"/>
  <c r="AP386" i="13"/>
  <c r="AO386" i="13"/>
  <c r="AM386" i="13"/>
  <c r="AL386" i="13"/>
  <c r="AJ386" i="13"/>
  <c r="AI386" i="13"/>
  <c r="AG386" i="13"/>
  <c r="AF386" i="13"/>
  <c r="AD386" i="13"/>
  <c r="AC386" i="13"/>
  <c r="AA386" i="13"/>
  <c r="Z386" i="13"/>
  <c r="X386" i="13"/>
  <c r="W386" i="13"/>
  <c r="U386" i="13"/>
  <c r="T386" i="13"/>
  <c r="Q386" i="13"/>
  <c r="O386" i="13"/>
  <c r="N386" i="13"/>
  <c r="L386" i="13"/>
  <c r="K386" i="13"/>
  <c r="I386" i="13"/>
  <c r="H386" i="13"/>
  <c r="AO391" i="13"/>
  <c r="H693" i="13" l="1"/>
  <c r="AK14" i="13"/>
  <c r="AK26" i="13" s="1"/>
  <c r="E680" i="13"/>
  <c r="AO14" i="13"/>
  <c r="AO26" i="13" s="1"/>
  <c r="Y14" i="13"/>
  <c r="Y26" i="13" s="1"/>
  <c r="Q14" i="13"/>
  <c r="Q26" i="13" s="1"/>
  <c r="M14" i="13"/>
  <c r="M26" i="13" s="1"/>
  <c r="F680" i="13"/>
  <c r="AP382" i="13"/>
  <c r="AP397" i="13" s="1"/>
  <c r="F392" i="13"/>
  <c r="G392" i="13" s="1"/>
  <c r="AP391" i="13"/>
  <c r="AQ391" i="13" s="1"/>
  <c r="R386" i="13"/>
  <c r="F386" i="13" s="1"/>
  <c r="R382" i="13"/>
  <c r="R397" i="13" s="1"/>
  <c r="F387" i="13"/>
  <c r="G387" i="13" s="1"/>
  <c r="E452" i="13"/>
  <c r="G455" i="13"/>
  <c r="G453" i="13"/>
  <c r="G456" i="13"/>
  <c r="AG500" i="13"/>
  <c r="G409" i="13"/>
  <c r="G413" i="13"/>
  <c r="G416" i="13"/>
  <c r="G442" i="13"/>
  <c r="F17" i="13"/>
  <c r="F407" i="13"/>
  <c r="AG594" i="13"/>
  <c r="U594" i="13"/>
  <c r="I594" i="13"/>
  <c r="G408" i="13"/>
  <c r="G411" i="13"/>
  <c r="G415" i="13"/>
  <c r="G441" i="13"/>
  <c r="G444" i="13"/>
  <c r="G508" i="13"/>
  <c r="G388" i="13"/>
  <c r="G509" i="13"/>
  <c r="G21" i="13"/>
  <c r="G390" i="13"/>
  <c r="G414" i="13"/>
  <c r="G20" i="13"/>
  <c r="G410" i="13"/>
  <c r="G443" i="13"/>
  <c r="G454" i="13"/>
  <c r="AQ17" i="13"/>
  <c r="G389" i="13"/>
  <c r="G507" i="13"/>
  <c r="G510" i="13"/>
  <c r="AE17" i="13"/>
  <c r="G19" i="13"/>
  <c r="G394" i="13"/>
  <c r="E407" i="13"/>
  <c r="E412" i="13"/>
  <c r="G395" i="13"/>
  <c r="G393" i="13"/>
  <c r="P17" i="13"/>
  <c r="V17" i="13"/>
  <c r="AB17" i="13"/>
  <c r="E386" i="13"/>
  <c r="U381" i="13"/>
  <c r="AP591" i="13"/>
  <c r="AP693" i="13" s="1"/>
  <c r="AL591" i="13"/>
  <c r="AL693" i="13" s="1"/>
  <c r="AH591" i="13"/>
  <c r="AH693" i="13" s="1"/>
  <c r="AF591" i="13"/>
  <c r="AF693" i="13" s="1"/>
  <c r="AD591" i="13"/>
  <c r="AD693" i="13" s="1"/>
  <c r="Z591" i="13"/>
  <c r="Z693" i="13" s="1"/>
  <c r="V591" i="13"/>
  <c r="V693" i="13" s="1"/>
  <c r="R591" i="13"/>
  <c r="R693" i="13" s="1"/>
  <c r="N591" i="13"/>
  <c r="N693" i="13" s="1"/>
  <c r="J591" i="13"/>
  <c r="J693" i="13" s="1"/>
  <c r="AE591" i="13"/>
  <c r="AE693" i="13" s="1"/>
  <c r="AC591" i="13"/>
  <c r="AC693" i="13" s="1"/>
  <c r="AD593" i="13"/>
  <c r="F504" i="13"/>
  <c r="AF593" i="13"/>
  <c r="AF592" i="13"/>
  <c r="AF694" i="13" s="1"/>
  <c r="AD592" i="13"/>
  <c r="AD694" i="13" s="1"/>
  <c r="L591" i="13"/>
  <c r="L693" i="13" s="1"/>
  <c r="P591" i="13"/>
  <c r="P693" i="13" s="1"/>
  <c r="T591" i="13"/>
  <c r="T693" i="13" s="1"/>
  <c r="X591" i="13"/>
  <c r="X693" i="13" s="1"/>
  <c r="AB591" i="13"/>
  <c r="AB693" i="13" s="1"/>
  <c r="AJ591" i="13"/>
  <c r="AJ693" i="13" s="1"/>
  <c r="AN591" i="13"/>
  <c r="AN693" i="13" s="1"/>
  <c r="I592" i="13"/>
  <c r="I694" i="13" s="1"/>
  <c r="K592" i="13"/>
  <c r="K694" i="13" s="1"/>
  <c r="M592" i="13"/>
  <c r="M694" i="13" s="1"/>
  <c r="O592" i="13"/>
  <c r="O694" i="13" s="1"/>
  <c r="Q592" i="13"/>
  <c r="Q694" i="13" s="1"/>
  <c r="S592" i="13"/>
  <c r="S694" i="13" s="1"/>
  <c r="U592" i="13"/>
  <c r="U694" i="13" s="1"/>
  <c r="W592" i="13"/>
  <c r="W694" i="13" s="1"/>
  <c r="Y592" i="13"/>
  <c r="Y694" i="13" s="1"/>
  <c r="AA592" i="13"/>
  <c r="AA694" i="13" s="1"/>
  <c r="AG592" i="13"/>
  <c r="AG694" i="13" s="1"/>
  <c r="AI592" i="13"/>
  <c r="AI694" i="13" s="1"/>
  <c r="AK592" i="13"/>
  <c r="AK694" i="13" s="1"/>
  <c r="AM592" i="13"/>
  <c r="AM694" i="13" s="1"/>
  <c r="AO592" i="13"/>
  <c r="AO694" i="13" s="1"/>
  <c r="AQ592" i="13"/>
  <c r="AQ694" i="13" s="1"/>
  <c r="I593" i="13"/>
  <c r="K593" i="13"/>
  <c r="M593" i="13"/>
  <c r="O593" i="13"/>
  <c r="Q593" i="13"/>
  <c r="S593" i="13"/>
  <c r="U593" i="13"/>
  <c r="W593" i="13"/>
  <c r="Y593" i="13"/>
  <c r="AA593" i="13"/>
  <c r="AE593" i="13"/>
  <c r="AG593" i="13"/>
  <c r="AI593" i="13"/>
  <c r="AK593" i="13"/>
  <c r="AM593" i="13"/>
  <c r="AO593" i="13"/>
  <c r="AQ593" i="13"/>
  <c r="K594" i="13"/>
  <c r="O594" i="13"/>
  <c r="S594" i="13"/>
  <c r="W594" i="13"/>
  <c r="AA594" i="13"/>
  <c r="AI594" i="13"/>
  <c r="AM594" i="13"/>
  <c r="AQ594" i="13"/>
  <c r="AC594" i="13"/>
  <c r="AE594" i="13"/>
  <c r="I402" i="13"/>
  <c r="J452" i="13"/>
  <c r="P452" i="13"/>
  <c r="V452" i="13"/>
  <c r="AB452" i="13"/>
  <c r="AH452" i="13"/>
  <c r="AN452" i="13"/>
  <c r="AE592" i="13"/>
  <c r="AE694" i="13" s="1"/>
  <c r="AC592" i="13"/>
  <c r="AC694" i="13" s="1"/>
  <c r="H592" i="13"/>
  <c r="H694" i="13" s="1"/>
  <c r="J592" i="13"/>
  <c r="J694" i="13" s="1"/>
  <c r="L592" i="13"/>
  <c r="L694" i="13" s="1"/>
  <c r="N592" i="13"/>
  <c r="N694" i="13" s="1"/>
  <c r="P592" i="13"/>
  <c r="P694" i="13" s="1"/>
  <c r="R592" i="13"/>
  <c r="R694" i="13" s="1"/>
  <c r="T592" i="13"/>
  <c r="T694" i="13" s="1"/>
  <c r="V592" i="13"/>
  <c r="V694" i="13" s="1"/>
  <c r="X592" i="13"/>
  <c r="X694" i="13" s="1"/>
  <c r="Z592" i="13"/>
  <c r="Z694" i="13" s="1"/>
  <c r="AB592" i="13"/>
  <c r="AB694" i="13" s="1"/>
  <c r="AH592" i="13"/>
  <c r="AH694" i="13" s="1"/>
  <c r="AJ592" i="13"/>
  <c r="AJ694" i="13" s="1"/>
  <c r="AL592" i="13"/>
  <c r="AL694" i="13" s="1"/>
  <c r="AN592" i="13"/>
  <c r="AN694" i="13" s="1"/>
  <c r="AP592" i="13"/>
  <c r="AP694" i="13" s="1"/>
  <c r="H593" i="13"/>
  <c r="J593" i="13"/>
  <c r="L593" i="13"/>
  <c r="N593" i="13"/>
  <c r="P593" i="13"/>
  <c r="R593" i="13"/>
  <c r="T593" i="13"/>
  <c r="V593" i="13"/>
  <c r="X593" i="13"/>
  <c r="Z593" i="13"/>
  <c r="AB593" i="13"/>
  <c r="AH593" i="13"/>
  <c r="AJ593" i="13"/>
  <c r="AL593" i="13"/>
  <c r="AN593" i="13"/>
  <c r="AP593" i="13"/>
  <c r="I591" i="13"/>
  <c r="I693" i="13" s="1"/>
  <c r="K591" i="13"/>
  <c r="K693" i="13" s="1"/>
  <c r="M591" i="13"/>
  <c r="M693" i="13" s="1"/>
  <c r="O591" i="13"/>
  <c r="O693" i="13" s="1"/>
  <c r="Q591" i="13"/>
  <c r="Q693" i="13" s="1"/>
  <c r="S591" i="13"/>
  <c r="S693" i="13" s="1"/>
  <c r="U591" i="13"/>
  <c r="U693" i="13" s="1"/>
  <c r="W591" i="13"/>
  <c r="W693" i="13" s="1"/>
  <c r="Y591" i="13"/>
  <c r="Y693" i="13" s="1"/>
  <c r="AA591" i="13"/>
  <c r="AA693" i="13" s="1"/>
  <c r="AG591" i="13"/>
  <c r="AG693" i="13" s="1"/>
  <c r="AI591" i="13"/>
  <c r="AI693" i="13" s="1"/>
  <c r="AK591" i="13"/>
  <c r="AK693" i="13" s="1"/>
  <c r="AM591" i="13"/>
  <c r="AM693" i="13" s="1"/>
  <c r="AO591" i="13"/>
  <c r="AO693" i="13" s="1"/>
  <c r="AQ591" i="13"/>
  <c r="AQ693" i="13" s="1"/>
  <c r="AQ692" i="13" s="1"/>
  <c r="H594" i="13"/>
  <c r="J594" i="13"/>
  <c r="L594" i="13"/>
  <c r="N594" i="13"/>
  <c r="P594" i="13"/>
  <c r="R594" i="13"/>
  <c r="T594" i="13"/>
  <c r="V594" i="13"/>
  <c r="X594" i="13"/>
  <c r="Z594" i="13"/>
  <c r="AB594" i="13"/>
  <c r="AD594" i="13"/>
  <c r="AF594" i="13"/>
  <c r="AH594" i="13"/>
  <c r="AJ594" i="13"/>
  <c r="AL594" i="13"/>
  <c r="AN594" i="13"/>
  <c r="AP594" i="13"/>
  <c r="M17" i="13"/>
  <c r="S17" i="13"/>
  <c r="Y17" i="13"/>
  <c r="AH17" i="13"/>
  <c r="AN17" i="13"/>
  <c r="AC593" i="13"/>
  <c r="E503" i="13"/>
  <c r="J17" i="13"/>
  <c r="E384" i="13"/>
  <c r="I381" i="13"/>
  <c r="F435" i="13"/>
  <c r="E502" i="13"/>
  <c r="F502" i="13"/>
  <c r="F503" i="13"/>
  <c r="E504" i="13"/>
  <c r="E506" i="13"/>
  <c r="F501" i="13"/>
  <c r="F506" i="13"/>
  <c r="E501" i="13"/>
  <c r="AG381" i="13"/>
  <c r="J391" i="13"/>
  <c r="H396" i="13"/>
  <c r="AJ396" i="13"/>
  <c r="AF396" i="13"/>
  <c r="X396" i="13"/>
  <c r="T396" i="13"/>
  <c r="AG402" i="13"/>
  <c r="M407" i="13"/>
  <c r="S407" i="13"/>
  <c r="Y407" i="13"/>
  <c r="AE407" i="13"/>
  <c r="AK407" i="13"/>
  <c r="AQ407" i="13"/>
  <c r="E438" i="13"/>
  <c r="M452" i="13"/>
  <c r="S452" i="13"/>
  <c r="Y452" i="13"/>
  <c r="AE452" i="13"/>
  <c r="AK452" i="13"/>
  <c r="AQ452" i="13"/>
  <c r="F436" i="13"/>
  <c r="E437" i="13"/>
  <c r="E435" i="13"/>
  <c r="E436" i="13"/>
  <c r="F437" i="13"/>
  <c r="F438" i="13"/>
  <c r="F452" i="13"/>
  <c r="W428" i="13"/>
  <c r="K428" i="13"/>
  <c r="AM381" i="13"/>
  <c r="AM398" i="13"/>
  <c r="AA398" i="13"/>
  <c r="AA381" i="13"/>
  <c r="O381" i="13"/>
  <c r="O398" i="13"/>
  <c r="F418" i="13"/>
  <c r="AN391" i="13"/>
  <c r="AK391" i="13"/>
  <c r="AH391" i="13"/>
  <c r="AB391" i="13"/>
  <c r="V391" i="13"/>
  <c r="P391" i="13"/>
  <c r="M391" i="13"/>
  <c r="AO381" i="13"/>
  <c r="AG396" i="13"/>
  <c r="U396" i="13"/>
  <c r="U402" i="13"/>
  <c r="F403" i="13"/>
  <c r="R417" i="13"/>
  <c r="AD417" i="13"/>
  <c r="AP417" i="13"/>
  <c r="F405" i="13"/>
  <c r="F420" i="13"/>
  <c r="M412" i="13"/>
  <c r="S412" i="13"/>
  <c r="Y412" i="13"/>
  <c r="AE412" i="13"/>
  <c r="AK412" i="13"/>
  <c r="AQ412" i="13"/>
  <c r="AI381" i="13"/>
  <c r="AI397" i="13"/>
  <c r="AC381" i="13"/>
  <c r="AC397" i="13"/>
  <c r="W381" i="13"/>
  <c r="W397" i="13"/>
  <c r="Q381" i="13"/>
  <c r="Q397" i="13"/>
  <c r="Q396" i="13" s="1"/>
  <c r="K381" i="13"/>
  <c r="K397" i="13"/>
  <c r="F382" i="13"/>
  <c r="I397" i="13"/>
  <c r="F385" i="13"/>
  <c r="L400" i="13"/>
  <c r="E400" i="13"/>
  <c r="F384" i="13"/>
  <c r="L399" i="13"/>
  <c r="E399" i="13"/>
  <c r="AP381" i="13"/>
  <c r="AP398" i="13"/>
  <c r="AP396" i="13" s="1"/>
  <c r="AL381" i="13"/>
  <c r="AL398" i="13"/>
  <c r="AD381" i="13"/>
  <c r="AD398" i="13"/>
  <c r="Z381" i="13"/>
  <c r="Z398" i="13"/>
  <c r="R381" i="13"/>
  <c r="R398" i="13"/>
  <c r="N381" i="13"/>
  <c r="N398" i="13"/>
  <c r="F383" i="13"/>
  <c r="L398" i="13"/>
  <c r="AO397" i="13"/>
  <c r="AO396" i="13" s="1"/>
  <c r="H419" i="13"/>
  <c r="E404" i="13"/>
  <c r="AJ417" i="13"/>
  <c r="AF417" i="13"/>
  <c r="X417" i="13"/>
  <c r="T417" i="13"/>
  <c r="L417" i="13"/>
  <c r="F421" i="13"/>
  <c r="AG417" i="13"/>
  <c r="F419" i="13"/>
  <c r="O428" i="13"/>
  <c r="Q428" i="13"/>
  <c r="U428" i="13"/>
  <c r="AA428" i="13"/>
  <c r="AC428" i="13"/>
  <c r="AG428" i="13"/>
  <c r="AI428" i="13"/>
  <c r="AM428" i="13"/>
  <c r="AO428" i="13"/>
  <c r="P386" i="13"/>
  <c r="V386" i="13"/>
  <c r="AB386" i="13"/>
  <c r="AH386" i="13"/>
  <c r="AN386" i="13"/>
  <c r="H381" i="13"/>
  <c r="L381" i="13"/>
  <c r="T381" i="13"/>
  <c r="X381" i="13"/>
  <c r="AF381" i="13"/>
  <c r="AJ381" i="13"/>
  <c r="E383" i="13"/>
  <c r="E385" i="13"/>
  <c r="O402" i="13"/>
  <c r="AA402" i="13"/>
  <c r="AM402" i="13"/>
  <c r="K418" i="13"/>
  <c r="K688" i="13" s="1"/>
  <c r="E403" i="13"/>
  <c r="K402" i="13"/>
  <c r="Q418" i="13"/>
  <c r="Q688" i="13" s="1"/>
  <c r="Q402" i="13"/>
  <c r="W418" i="13"/>
  <c r="W402" i="13"/>
  <c r="AC418" i="13"/>
  <c r="AC402" i="13"/>
  <c r="AI418" i="13"/>
  <c r="AI402" i="13"/>
  <c r="AO418" i="13"/>
  <c r="AO688" i="13" s="1"/>
  <c r="AO402" i="13"/>
  <c r="O417" i="13"/>
  <c r="AA417" i="13"/>
  <c r="AM417" i="13"/>
  <c r="H421" i="13"/>
  <c r="E406" i="13"/>
  <c r="AL417" i="13"/>
  <c r="Z417" i="13"/>
  <c r="N417" i="13"/>
  <c r="U417" i="13"/>
  <c r="L402" i="13"/>
  <c r="N402" i="13"/>
  <c r="R402" i="13"/>
  <c r="T402" i="13"/>
  <c r="X402" i="13"/>
  <c r="Z402" i="13"/>
  <c r="AD402" i="13"/>
  <c r="AF402" i="13"/>
  <c r="AH402" i="13" s="1"/>
  <c r="AJ402" i="13"/>
  <c r="AL402" i="13"/>
  <c r="AP402" i="13"/>
  <c r="F404" i="13"/>
  <c r="E405" i="13"/>
  <c r="H420" i="13"/>
  <c r="H690" i="13" s="1"/>
  <c r="F406" i="13"/>
  <c r="P407" i="13"/>
  <c r="V407" i="13"/>
  <c r="AB407" i="13"/>
  <c r="AH407" i="13"/>
  <c r="AN407" i="13"/>
  <c r="J412" i="13"/>
  <c r="P412" i="13"/>
  <c r="V412" i="13"/>
  <c r="AB412" i="13"/>
  <c r="AH412" i="13"/>
  <c r="AN412" i="13"/>
  <c r="E30" i="13"/>
  <c r="L428" i="13"/>
  <c r="N428" i="13"/>
  <c r="R428" i="13"/>
  <c r="T428" i="13"/>
  <c r="X428" i="13"/>
  <c r="Z428" i="13"/>
  <c r="AD428" i="13"/>
  <c r="AF428" i="13"/>
  <c r="AJ428" i="13"/>
  <c r="AL428" i="13"/>
  <c r="AP428" i="13"/>
  <c r="F31" i="13"/>
  <c r="H428" i="13"/>
  <c r="G424" i="13"/>
  <c r="F30" i="13"/>
  <c r="E31" i="13"/>
  <c r="G426" i="13"/>
  <c r="F32" i="13"/>
  <c r="G32" i="13" s="1"/>
  <c r="I428" i="13"/>
  <c r="I417" i="13"/>
  <c r="J407" i="13"/>
  <c r="H402" i="13"/>
  <c r="F412" i="13"/>
  <c r="E382" i="13"/>
  <c r="Y391" i="13"/>
  <c r="E391" i="13"/>
  <c r="M386" i="13"/>
  <c r="S386" i="13"/>
  <c r="Y386" i="13"/>
  <c r="AE386" i="13"/>
  <c r="AK386" i="13"/>
  <c r="AQ386" i="13"/>
  <c r="AE391" i="13"/>
  <c r="S391" i="13"/>
  <c r="J386" i="13"/>
  <c r="H689" i="13"/>
  <c r="I689" i="13"/>
  <c r="J689" i="13"/>
  <c r="K689" i="13"/>
  <c r="L689" i="13"/>
  <c r="M689" i="13"/>
  <c r="N689" i="13"/>
  <c r="O689" i="13"/>
  <c r="P689" i="13"/>
  <c r="Q689" i="13"/>
  <c r="R689" i="13"/>
  <c r="S689" i="13"/>
  <c r="T689" i="13"/>
  <c r="U689" i="13"/>
  <c r="V689" i="13"/>
  <c r="W689" i="13"/>
  <c r="X689" i="13"/>
  <c r="Y689" i="13"/>
  <c r="Z689" i="13"/>
  <c r="AA689" i="13"/>
  <c r="AB689" i="13"/>
  <c r="AC689" i="13"/>
  <c r="AD689" i="13"/>
  <c r="AE689" i="13"/>
  <c r="AF689" i="13"/>
  <c r="AG689" i="13"/>
  <c r="AH689" i="13"/>
  <c r="AI689" i="13"/>
  <c r="AJ689" i="13"/>
  <c r="AK689" i="13"/>
  <c r="AL689" i="13"/>
  <c r="AM689" i="13"/>
  <c r="AN689" i="13"/>
  <c r="AO689" i="13"/>
  <c r="AP689" i="13"/>
  <c r="AQ689" i="13"/>
  <c r="I690" i="13"/>
  <c r="J690" i="13"/>
  <c r="K690" i="13"/>
  <c r="L690" i="13"/>
  <c r="M690" i="13"/>
  <c r="N690" i="13"/>
  <c r="O690" i="13"/>
  <c r="P690" i="13"/>
  <c r="Q690" i="13"/>
  <c r="R690" i="13"/>
  <c r="S690" i="13"/>
  <c r="T690" i="13"/>
  <c r="U690" i="13"/>
  <c r="V690" i="13"/>
  <c r="W690" i="13"/>
  <c r="X690" i="13"/>
  <c r="Y690" i="13"/>
  <c r="Z690" i="13"/>
  <c r="AA690" i="13"/>
  <c r="AB690" i="13"/>
  <c r="AC690" i="13"/>
  <c r="AD690" i="13"/>
  <c r="AE690" i="13"/>
  <c r="AF690" i="13"/>
  <c r="AG690" i="13"/>
  <c r="AH690" i="13"/>
  <c r="AI690" i="13"/>
  <c r="AJ690" i="13"/>
  <c r="AK690" i="13"/>
  <c r="AL690" i="13"/>
  <c r="AM690" i="13"/>
  <c r="AN690" i="13"/>
  <c r="AO690" i="13"/>
  <c r="AP690" i="13"/>
  <c r="AQ690" i="13"/>
  <c r="I691" i="13"/>
  <c r="J691" i="13"/>
  <c r="K691" i="13"/>
  <c r="L691" i="13"/>
  <c r="M691" i="13"/>
  <c r="N691" i="13"/>
  <c r="O691" i="13"/>
  <c r="P691" i="13"/>
  <c r="Q691" i="13"/>
  <c r="R691" i="13"/>
  <c r="S691" i="13"/>
  <c r="T691" i="13"/>
  <c r="U691" i="13"/>
  <c r="V691" i="13"/>
  <c r="W691" i="13"/>
  <c r="X691" i="13"/>
  <c r="Y691" i="13"/>
  <c r="Z691" i="13"/>
  <c r="AA691" i="13"/>
  <c r="AB691" i="13"/>
  <c r="AC691" i="13"/>
  <c r="AD691" i="13"/>
  <c r="AE691" i="13"/>
  <c r="AF691" i="13"/>
  <c r="AG691" i="13"/>
  <c r="AH691" i="13"/>
  <c r="AI691" i="13"/>
  <c r="AJ691" i="13"/>
  <c r="AK691" i="13"/>
  <c r="AL691" i="13"/>
  <c r="AM691" i="13"/>
  <c r="AN691" i="13"/>
  <c r="AO691" i="13"/>
  <c r="AP691" i="13"/>
  <c r="AQ691" i="13"/>
  <c r="I688" i="13"/>
  <c r="J688" i="13"/>
  <c r="L688" i="13"/>
  <c r="M688" i="13"/>
  <c r="N688" i="13"/>
  <c r="O688" i="13"/>
  <c r="P688" i="13"/>
  <c r="R688" i="13"/>
  <c r="S688" i="13"/>
  <c r="T688" i="13"/>
  <c r="U688" i="13"/>
  <c r="V688" i="13"/>
  <c r="W688" i="13"/>
  <c r="X688" i="13"/>
  <c r="Y688" i="13"/>
  <c r="Z688" i="13"/>
  <c r="AA688" i="13"/>
  <c r="AB688" i="13"/>
  <c r="AC688" i="13"/>
  <c r="AD688" i="13"/>
  <c r="AE688" i="13"/>
  <c r="AF688" i="13"/>
  <c r="AG688" i="13"/>
  <c r="AH688" i="13"/>
  <c r="AJ688" i="13"/>
  <c r="AK688" i="13"/>
  <c r="AL688" i="13"/>
  <c r="AM688" i="13"/>
  <c r="AN688" i="13"/>
  <c r="AP688" i="13"/>
  <c r="AQ688" i="13"/>
  <c r="H688" i="13"/>
  <c r="H342" i="13"/>
  <c r="I342" i="13"/>
  <c r="J342" i="13"/>
  <c r="K342" i="13"/>
  <c r="L342" i="13"/>
  <c r="M342" i="13"/>
  <c r="N342" i="13"/>
  <c r="O342" i="13"/>
  <c r="P342" i="13"/>
  <c r="Q342" i="13"/>
  <c r="S342" i="13"/>
  <c r="T342" i="13"/>
  <c r="U342" i="13"/>
  <c r="V342" i="13"/>
  <c r="W342" i="13"/>
  <c r="X342" i="13"/>
  <c r="Y342" i="13"/>
  <c r="Z342" i="13"/>
  <c r="AA342" i="13"/>
  <c r="AB342" i="13"/>
  <c r="AC342" i="13"/>
  <c r="AD342" i="13"/>
  <c r="AE342" i="13"/>
  <c r="AF342" i="13"/>
  <c r="AG342" i="13"/>
  <c r="AH342" i="13"/>
  <c r="AI342" i="13"/>
  <c r="AJ342" i="13"/>
  <c r="AK342" i="13"/>
  <c r="AL342" i="13"/>
  <c r="AM342" i="13"/>
  <c r="AN342" i="13"/>
  <c r="AO342" i="13"/>
  <c r="AQ342" i="13"/>
  <c r="H343" i="13"/>
  <c r="I343" i="13"/>
  <c r="J343" i="13"/>
  <c r="K343" i="13"/>
  <c r="L343" i="13"/>
  <c r="M343" i="13"/>
  <c r="N343" i="13"/>
  <c r="O343" i="13"/>
  <c r="P343" i="13"/>
  <c r="Q343" i="13"/>
  <c r="R343" i="13"/>
  <c r="S343" i="13"/>
  <c r="T343" i="13"/>
  <c r="U343" i="13"/>
  <c r="V343" i="13"/>
  <c r="W343" i="13"/>
  <c r="X343" i="13"/>
  <c r="Y343" i="13"/>
  <c r="Z343" i="13"/>
  <c r="AA343" i="13"/>
  <c r="AB343" i="13"/>
  <c r="AC343" i="13"/>
  <c r="AD343" i="13"/>
  <c r="AE343" i="13"/>
  <c r="AF343" i="13"/>
  <c r="AG343" i="13"/>
  <c r="AH343" i="13"/>
  <c r="AI343" i="13"/>
  <c r="AJ343" i="13"/>
  <c r="AK343" i="13"/>
  <c r="AL343" i="13"/>
  <c r="AM343" i="13"/>
  <c r="AN343" i="13"/>
  <c r="AO343" i="13"/>
  <c r="AP343" i="13"/>
  <c r="AQ343" i="13"/>
  <c r="H344" i="13"/>
  <c r="I344" i="13"/>
  <c r="J344" i="13"/>
  <c r="K344" i="13"/>
  <c r="L344" i="13"/>
  <c r="M344" i="13"/>
  <c r="N344" i="13"/>
  <c r="O344" i="13"/>
  <c r="P344" i="13"/>
  <c r="Q344" i="13"/>
  <c r="R344" i="13"/>
  <c r="S344" i="13"/>
  <c r="T344" i="13"/>
  <c r="U344" i="13"/>
  <c r="V344" i="13"/>
  <c r="W344" i="13"/>
  <c r="X344" i="13"/>
  <c r="Y344" i="13"/>
  <c r="Z344" i="13"/>
  <c r="AA344" i="13"/>
  <c r="AB344" i="13"/>
  <c r="AC344" i="13"/>
  <c r="AD344" i="13"/>
  <c r="AE344" i="13"/>
  <c r="AF344" i="13"/>
  <c r="AG344" i="13"/>
  <c r="AH344" i="13"/>
  <c r="AI344" i="13"/>
  <c r="AJ344" i="13"/>
  <c r="AK344" i="13"/>
  <c r="AL344" i="13"/>
  <c r="AM344" i="13"/>
  <c r="AN344" i="13"/>
  <c r="AO344" i="13"/>
  <c r="AP344" i="13"/>
  <c r="AQ344" i="13"/>
  <c r="I341" i="13"/>
  <c r="J341" i="13"/>
  <c r="K341" i="13"/>
  <c r="L341" i="13"/>
  <c r="M341" i="13"/>
  <c r="N341" i="13"/>
  <c r="O341" i="13"/>
  <c r="P341" i="13"/>
  <c r="Q341" i="13"/>
  <c r="S341" i="13"/>
  <c r="T341" i="13"/>
  <c r="U341" i="13"/>
  <c r="V341" i="13"/>
  <c r="W341" i="13"/>
  <c r="X341" i="13"/>
  <c r="Y341" i="13"/>
  <c r="Z341" i="13"/>
  <c r="AA341" i="13"/>
  <c r="AB341" i="13"/>
  <c r="AC341" i="13"/>
  <c r="AD341" i="13"/>
  <c r="AE341" i="13"/>
  <c r="AG341" i="13"/>
  <c r="AH341" i="13"/>
  <c r="AI341" i="13"/>
  <c r="AJ341" i="13"/>
  <c r="AK341" i="13"/>
  <c r="AM341" i="13"/>
  <c r="AN341" i="13"/>
  <c r="AP341" i="13"/>
  <c r="AQ341" i="13"/>
  <c r="H341" i="13"/>
  <c r="H301" i="13" s="1"/>
  <c r="H683" i="13" s="1"/>
  <c r="H307" i="13"/>
  <c r="I307" i="13"/>
  <c r="I302" i="13" s="1"/>
  <c r="I684" i="13" s="1"/>
  <c r="J307" i="13"/>
  <c r="J302" i="13" s="1"/>
  <c r="J684" i="13" s="1"/>
  <c r="K307" i="13"/>
  <c r="K302" i="13" s="1"/>
  <c r="K684" i="13" s="1"/>
  <c r="L307" i="13"/>
  <c r="L302" i="13" s="1"/>
  <c r="M307" i="13"/>
  <c r="M302" i="13" s="1"/>
  <c r="M684" i="13" s="1"/>
  <c r="N307" i="13"/>
  <c r="N302" i="13" s="1"/>
  <c r="O307" i="13"/>
  <c r="O302" i="13" s="1"/>
  <c r="P307" i="13"/>
  <c r="P302" i="13" s="1"/>
  <c r="P684" i="13" s="1"/>
  <c r="Q307" i="13"/>
  <c r="Q302" i="13" s="1"/>
  <c r="Q684" i="13" s="1"/>
  <c r="R307" i="13"/>
  <c r="S307" i="13"/>
  <c r="T307" i="13"/>
  <c r="T302" i="13" s="1"/>
  <c r="T684" i="13" s="1"/>
  <c r="U307" i="13"/>
  <c r="V307" i="13"/>
  <c r="V302" i="13" s="1"/>
  <c r="V684" i="13" s="1"/>
  <c r="W307" i="13"/>
  <c r="X307" i="13"/>
  <c r="Y307" i="13"/>
  <c r="Y302" i="13" s="1"/>
  <c r="Y684" i="13" s="1"/>
  <c r="Z307" i="13"/>
  <c r="Z302" i="13" s="1"/>
  <c r="AA307" i="13"/>
  <c r="AB307" i="13"/>
  <c r="AB302" i="13" s="1"/>
  <c r="AB684" i="13" s="1"/>
  <c r="AC307" i="13"/>
  <c r="AD307" i="13"/>
  <c r="AE307" i="13"/>
  <c r="AE302" i="13" s="1"/>
  <c r="AE684" i="13" s="1"/>
  <c r="AF307" i="13"/>
  <c r="AG307" i="13"/>
  <c r="AH307" i="13"/>
  <c r="AH302" i="13" s="1"/>
  <c r="AH684" i="13" s="1"/>
  <c r="AI307" i="13"/>
  <c r="AJ307" i="13"/>
  <c r="AK307" i="13"/>
  <c r="AK302" i="13" s="1"/>
  <c r="AK684" i="13" s="1"/>
  <c r="AL307" i="13"/>
  <c r="AM307" i="13"/>
  <c r="AN307" i="13"/>
  <c r="AN302" i="13" s="1"/>
  <c r="AN684" i="13" s="1"/>
  <c r="AO307" i="13"/>
  <c r="AP307" i="13"/>
  <c r="AQ307" i="13"/>
  <c r="H303" i="13"/>
  <c r="H685" i="13" s="1"/>
  <c r="I308" i="13"/>
  <c r="J308" i="13"/>
  <c r="K308" i="13"/>
  <c r="L308" i="13"/>
  <c r="M308" i="13"/>
  <c r="N308" i="13"/>
  <c r="O308" i="13"/>
  <c r="P308" i="13"/>
  <c r="Q308" i="13"/>
  <c r="R308" i="13"/>
  <c r="S308" i="13"/>
  <c r="T308" i="13"/>
  <c r="U308" i="13"/>
  <c r="V308" i="13"/>
  <c r="W308" i="13"/>
  <c r="X308" i="13"/>
  <c r="Y308" i="13"/>
  <c r="Z308" i="13"/>
  <c r="AA308" i="13"/>
  <c r="AB308" i="13"/>
  <c r="AC308" i="13"/>
  <c r="AD308" i="13"/>
  <c r="AE308" i="13"/>
  <c r="AF308" i="13"/>
  <c r="AG308" i="13"/>
  <c r="AH308" i="13"/>
  <c r="AI308" i="13"/>
  <c r="AJ308" i="13"/>
  <c r="AK308" i="13"/>
  <c r="AL308" i="13"/>
  <c r="AM308" i="13"/>
  <c r="AN308" i="13"/>
  <c r="AO308" i="13"/>
  <c r="AP308" i="13"/>
  <c r="AQ308" i="13"/>
  <c r="H309" i="13"/>
  <c r="H304" i="13" s="1"/>
  <c r="H686" i="13" s="1"/>
  <c r="I309" i="13"/>
  <c r="J309" i="13"/>
  <c r="K309" i="13"/>
  <c r="L309" i="13"/>
  <c r="M309" i="13"/>
  <c r="N309" i="13"/>
  <c r="N304" i="13" s="1"/>
  <c r="N686" i="13" s="1"/>
  <c r="O309" i="13"/>
  <c r="P309" i="13"/>
  <c r="Q309" i="13"/>
  <c r="R309" i="13"/>
  <c r="S309" i="13"/>
  <c r="T309" i="13"/>
  <c r="T304" i="13" s="1"/>
  <c r="T686" i="13" s="1"/>
  <c r="U309" i="13"/>
  <c r="V309" i="13"/>
  <c r="W309" i="13"/>
  <c r="X309" i="13"/>
  <c r="Y309" i="13"/>
  <c r="Z309" i="13"/>
  <c r="Z304" i="13" s="1"/>
  <c r="Z686" i="13" s="1"/>
  <c r="AA309" i="13"/>
  <c r="AB309" i="13"/>
  <c r="AC309" i="13"/>
  <c r="AD309" i="13"/>
  <c r="AE309" i="13"/>
  <c r="AF309" i="13"/>
  <c r="AF304" i="13" s="1"/>
  <c r="AF686" i="13" s="1"/>
  <c r="AG309" i="13"/>
  <c r="AH309" i="13"/>
  <c r="AI309" i="13"/>
  <c r="AJ309" i="13"/>
  <c r="AK309" i="13"/>
  <c r="AL309" i="13"/>
  <c r="AL304" i="13" s="1"/>
  <c r="AL686" i="13" s="1"/>
  <c r="AM309" i="13"/>
  <c r="AN309" i="13"/>
  <c r="AO309" i="13"/>
  <c r="AP309" i="13"/>
  <c r="AQ309" i="13"/>
  <c r="I306" i="13"/>
  <c r="I301" i="13" s="1"/>
  <c r="J306" i="13"/>
  <c r="K306" i="13"/>
  <c r="L306" i="13"/>
  <c r="M306" i="13"/>
  <c r="N306" i="13"/>
  <c r="O306" i="13"/>
  <c r="O301" i="13" s="1"/>
  <c r="O683" i="13" s="1"/>
  <c r="P306" i="13"/>
  <c r="R306" i="13"/>
  <c r="S306" i="13"/>
  <c r="T306" i="13"/>
  <c r="U306" i="13"/>
  <c r="V306" i="13"/>
  <c r="V301" i="13" s="1"/>
  <c r="V683" i="13" s="1"/>
  <c r="W306" i="13"/>
  <c r="X306" i="13"/>
  <c r="Y306" i="13"/>
  <c r="Z306" i="13"/>
  <c r="AA306" i="13"/>
  <c r="AB306" i="13"/>
  <c r="AB301" i="13" s="1"/>
  <c r="AB683" i="13" s="1"/>
  <c r="AC306" i="13"/>
  <c r="AD306" i="13"/>
  <c r="AE306" i="13"/>
  <c r="AF306" i="13"/>
  <c r="AG306" i="13"/>
  <c r="AH306" i="13"/>
  <c r="AH301" i="13" s="1"/>
  <c r="AH683" i="13" s="1"/>
  <c r="AI306" i="13"/>
  <c r="AJ306" i="13"/>
  <c r="AK306" i="13"/>
  <c r="AL306" i="13"/>
  <c r="AM306" i="13"/>
  <c r="AN306" i="13"/>
  <c r="AO306" i="13"/>
  <c r="AP306" i="13"/>
  <c r="AQ306" i="13"/>
  <c r="AQ301" i="13" s="1"/>
  <c r="AQ683" i="13" s="1"/>
  <c r="F374" i="13"/>
  <c r="E374" i="13"/>
  <c r="F373" i="13"/>
  <c r="E373" i="13"/>
  <c r="E371" i="13" s="1"/>
  <c r="F372" i="13"/>
  <c r="E372" i="13"/>
  <c r="AP370" i="13"/>
  <c r="AM370" i="13"/>
  <c r="AL370" i="13"/>
  <c r="AJ370" i="13"/>
  <c r="AI370" i="13"/>
  <c r="AG370" i="13"/>
  <c r="AF370" i="13"/>
  <c r="AD370" i="13"/>
  <c r="AC370" i="13"/>
  <c r="AA370" i="13"/>
  <c r="Z370" i="13"/>
  <c r="X370" i="13"/>
  <c r="W370" i="13"/>
  <c r="U370" i="13"/>
  <c r="T370" i="13"/>
  <c r="Q370" i="13"/>
  <c r="O370" i="13"/>
  <c r="N370" i="13"/>
  <c r="L370" i="13"/>
  <c r="K370" i="13"/>
  <c r="I370" i="13"/>
  <c r="H370" i="13"/>
  <c r="F369" i="13"/>
  <c r="E369" i="13"/>
  <c r="F368" i="13"/>
  <c r="F366" i="13" s="1"/>
  <c r="E368" i="13"/>
  <c r="AF365" i="13" s="1"/>
  <c r="F367" i="13"/>
  <c r="E367" i="13"/>
  <c r="AP365" i="13"/>
  <c r="AO365" i="13"/>
  <c r="AM365" i="13"/>
  <c r="AL365" i="13"/>
  <c r="AJ365" i="13"/>
  <c r="AI365" i="13"/>
  <c r="AG365" i="13"/>
  <c r="AD365" i="13"/>
  <c r="AC365" i="13"/>
  <c r="AA365" i="13"/>
  <c r="Z365" i="13"/>
  <c r="X365" i="13"/>
  <c r="W365" i="13"/>
  <c r="U365" i="13"/>
  <c r="T365" i="13"/>
  <c r="Q365" i="13"/>
  <c r="O365" i="13"/>
  <c r="N365" i="13"/>
  <c r="L365" i="13"/>
  <c r="K365" i="13"/>
  <c r="I365" i="13"/>
  <c r="H365" i="13"/>
  <c r="F364" i="13"/>
  <c r="E364" i="13"/>
  <c r="F361" i="13"/>
  <c r="E363" i="13"/>
  <c r="F362" i="13"/>
  <c r="E362" i="13"/>
  <c r="E361" i="13"/>
  <c r="AP360" i="13"/>
  <c r="AO360" i="13"/>
  <c r="AM360" i="13"/>
  <c r="AL360" i="13"/>
  <c r="AJ360" i="13"/>
  <c r="AI360" i="13"/>
  <c r="AG360" i="13"/>
  <c r="AF360" i="13"/>
  <c r="AD360" i="13"/>
  <c r="AC360" i="13"/>
  <c r="AA360" i="13"/>
  <c r="Z360" i="13"/>
  <c r="X360" i="13"/>
  <c r="W360" i="13"/>
  <c r="U360" i="13"/>
  <c r="T360" i="13"/>
  <c r="Q360" i="13"/>
  <c r="O360" i="13"/>
  <c r="N360" i="13"/>
  <c r="L360" i="13"/>
  <c r="K360" i="13"/>
  <c r="I360" i="13"/>
  <c r="H360" i="13"/>
  <c r="F359" i="13"/>
  <c r="E359" i="13"/>
  <c r="F358" i="13"/>
  <c r="F356" i="13" s="1"/>
  <c r="E358" i="13"/>
  <c r="E356" i="13" s="1"/>
  <c r="F357" i="13"/>
  <c r="E357" i="13"/>
  <c r="AP355" i="13"/>
  <c r="AO355" i="13"/>
  <c r="AM355" i="13"/>
  <c r="AJ355" i="13"/>
  <c r="AI355" i="13"/>
  <c r="AG355" i="13"/>
  <c r="AF355" i="13"/>
  <c r="AD355" i="13"/>
  <c r="AC355" i="13"/>
  <c r="AA355" i="13"/>
  <c r="Z355" i="13"/>
  <c r="X355" i="13"/>
  <c r="W355" i="13"/>
  <c r="U355" i="13"/>
  <c r="T355" i="13"/>
  <c r="Q355" i="13"/>
  <c r="O355" i="13"/>
  <c r="N355" i="13"/>
  <c r="L355" i="13"/>
  <c r="K355" i="13"/>
  <c r="I355" i="13"/>
  <c r="H355" i="13"/>
  <c r="F354" i="13"/>
  <c r="E354" i="13"/>
  <c r="F353" i="13"/>
  <c r="F351" i="13" s="1"/>
  <c r="E353" i="13"/>
  <c r="AO350" i="13" s="1"/>
  <c r="F352" i="13"/>
  <c r="E352" i="13"/>
  <c r="E351" i="13"/>
  <c r="AP350" i="13"/>
  <c r="AM350" i="13"/>
  <c r="AL350" i="13"/>
  <c r="AJ350" i="13"/>
  <c r="AI350" i="13"/>
  <c r="AG350" i="13"/>
  <c r="AF350" i="13"/>
  <c r="AD350" i="13"/>
  <c r="AC350" i="13"/>
  <c r="AA350" i="13"/>
  <c r="Z350" i="13"/>
  <c r="X350" i="13"/>
  <c r="W350" i="13"/>
  <c r="U350" i="13"/>
  <c r="T350" i="13"/>
  <c r="R350" i="13"/>
  <c r="Q350" i="13"/>
  <c r="O350" i="13"/>
  <c r="N350" i="13"/>
  <c r="L350" i="13"/>
  <c r="K350" i="13"/>
  <c r="I350" i="13"/>
  <c r="H350" i="13"/>
  <c r="F349" i="13"/>
  <c r="E349" i="13"/>
  <c r="F348" i="13"/>
  <c r="E348" i="13"/>
  <c r="AP342" i="13" s="1"/>
  <c r="E347" i="13"/>
  <c r="F346" i="13"/>
  <c r="E346" i="13"/>
  <c r="AM345" i="13"/>
  <c r="AL345" i="13"/>
  <c r="AJ345" i="13"/>
  <c r="AI345" i="13"/>
  <c r="AG345" i="13"/>
  <c r="AF345" i="13"/>
  <c r="AD345" i="13"/>
  <c r="AC345" i="13"/>
  <c r="AA345" i="13"/>
  <c r="Z345" i="13"/>
  <c r="X345" i="13"/>
  <c r="W345" i="13"/>
  <c r="U345" i="13"/>
  <c r="T345" i="13"/>
  <c r="Q345" i="13"/>
  <c r="O345" i="13"/>
  <c r="N345" i="13"/>
  <c r="L345" i="13"/>
  <c r="K345" i="13"/>
  <c r="I345" i="13"/>
  <c r="H345" i="13"/>
  <c r="F339" i="13"/>
  <c r="E339" i="13"/>
  <c r="F338" i="13"/>
  <c r="E338" i="13"/>
  <c r="E336" i="13" s="1"/>
  <c r="F337" i="13"/>
  <c r="E337" i="13"/>
  <c r="F336" i="13"/>
  <c r="AP335" i="13"/>
  <c r="AO335" i="13"/>
  <c r="AM335" i="13"/>
  <c r="AL335" i="13"/>
  <c r="AJ335" i="13"/>
  <c r="AI335" i="13"/>
  <c r="AG335" i="13"/>
  <c r="AF335" i="13"/>
  <c r="AD335" i="13"/>
  <c r="AC335" i="13"/>
  <c r="AA335" i="13"/>
  <c r="Z335" i="13"/>
  <c r="X335" i="13"/>
  <c r="W335" i="13"/>
  <c r="U335" i="13"/>
  <c r="T335" i="13"/>
  <c r="R335" i="13"/>
  <c r="O335" i="13"/>
  <c r="N335" i="13"/>
  <c r="L335" i="13"/>
  <c r="K335" i="13"/>
  <c r="I335" i="13"/>
  <c r="H335" i="13"/>
  <c r="F334" i="13"/>
  <c r="E334" i="13"/>
  <c r="F333" i="13"/>
  <c r="E333" i="13"/>
  <c r="E331" i="13" s="1"/>
  <c r="F332" i="13"/>
  <c r="E332" i="13"/>
  <c r="F331" i="13"/>
  <c r="AP330" i="13"/>
  <c r="AO330" i="13"/>
  <c r="AM330" i="13"/>
  <c r="AL330" i="13"/>
  <c r="AJ330" i="13"/>
  <c r="AI330" i="13"/>
  <c r="AG330" i="13"/>
  <c r="AF330" i="13"/>
  <c r="AD330" i="13"/>
  <c r="AC330" i="13"/>
  <c r="AA330" i="13"/>
  <c r="Z330" i="13"/>
  <c r="X330" i="13"/>
  <c r="W330" i="13"/>
  <c r="U330" i="13"/>
  <c r="T330" i="13"/>
  <c r="R330" i="13"/>
  <c r="O330" i="13"/>
  <c r="N330" i="13"/>
  <c r="L330" i="13"/>
  <c r="K330" i="13"/>
  <c r="I330" i="13"/>
  <c r="H330" i="13"/>
  <c r="F329" i="13"/>
  <c r="E329" i="13"/>
  <c r="F328" i="13"/>
  <c r="E328" i="13"/>
  <c r="E326" i="13" s="1"/>
  <c r="F327" i="13"/>
  <c r="E327" i="13"/>
  <c r="F326" i="13"/>
  <c r="AP325" i="13"/>
  <c r="AO325" i="13"/>
  <c r="AM325" i="13"/>
  <c r="AL325" i="13"/>
  <c r="AJ325" i="13"/>
  <c r="AI325" i="13"/>
  <c r="AG325" i="13"/>
  <c r="AF325" i="13"/>
  <c r="AD325" i="13"/>
  <c r="AC325" i="13"/>
  <c r="AA325" i="13"/>
  <c r="Z325" i="13"/>
  <c r="X325" i="13"/>
  <c r="W325" i="13"/>
  <c r="U325" i="13"/>
  <c r="T325" i="13"/>
  <c r="R325" i="13"/>
  <c r="O325" i="13"/>
  <c r="N325" i="13"/>
  <c r="L325" i="13"/>
  <c r="K325" i="13"/>
  <c r="I325" i="13"/>
  <c r="H325" i="13"/>
  <c r="F324" i="13"/>
  <c r="E324" i="13"/>
  <c r="F323" i="13"/>
  <c r="E323" i="13"/>
  <c r="F322" i="13"/>
  <c r="E322" i="13"/>
  <c r="F321" i="13"/>
  <c r="E321" i="13"/>
  <c r="AP320" i="13"/>
  <c r="AO320" i="13"/>
  <c r="AM320" i="13"/>
  <c r="AL320" i="13"/>
  <c r="AJ320" i="13"/>
  <c r="AI320" i="13"/>
  <c r="AG320" i="13"/>
  <c r="AF320" i="13"/>
  <c r="AD320" i="13"/>
  <c r="AC320" i="13"/>
  <c r="AA320" i="13"/>
  <c r="Z320" i="13"/>
  <c r="X320" i="13"/>
  <c r="W320" i="13"/>
  <c r="U320" i="13"/>
  <c r="T320" i="13"/>
  <c r="R320" i="13"/>
  <c r="Q320" i="13"/>
  <c r="O320" i="13"/>
  <c r="N320" i="13"/>
  <c r="L320" i="13"/>
  <c r="K320" i="13"/>
  <c r="I320" i="13"/>
  <c r="H320" i="13"/>
  <c r="F319" i="13"/>
  <c r="E319" i="13"/>
  <c r="F318" i="13"/>
  <c r="E318" i="13"/>
  <c r="E316" i="13" s="1"/>
  <c r="F317" i="13"/>
  <c r="E317" i="13"/>
  <c r="F316" i="13"/>
  <c r="AP315" i="13"/>
  <c r="AO315" i="13"/>
  <c r="AM315" i="13"/>
  <c r="AL315" i="13"/>
  <c r="AJ315" i="13"/>
  <c r="AI315" i="13"/>
  <c r="AG315" i="13"/>
  <c r="AF315" i="13"/>
  <c r="AD315" i="13"/>
  <c r="AC315" i="13"/>
  <c r="AA315" i="13"/>
  <c r="Z315" i="13"/>
  <c r="X315" i="13"/>
  <c r="W315" i="13"/>
  <c r="U315" i="13"/>
  <c r="T315" i="13"/>
  <c r="R315" i="13"/>
  <c r="O315" i="13"/>
  <c r="N315" i="13"/>
  <c r="L315" i="13"/>
  <c r="K315" i="13"/>
  <c r="I315" i="13"/>
  <c r="H315" i="13"/>
  <c r="F314" i="13"/>
  <c r="E314" i="13"/>
  <c r="F313" i="13"/>
  <c r="E313" i="13"/>
  <c r="F312" i="13"/>
  <c r="E312" i="13"/>
  <c r="F311" i="13"/>
  <c r="AP310" i="13"/>
  <c r="AO310" i="13"/>
  <c r="AM310" i="13"/>
  <c r="AL310" i="13"/>
  <c r="AJ310" i="13"/>
  <c r="AI310" i="13"/>
  <c r="AG310" i="13"/>
  <c r="AF310" i="13"/>
  <c r="AD310" i="13"/>
  <c r="AC310" i="13"/>
  <c r="AA310" i="13"/>
  <c r="Z310" i="13"/>
  <c r="X310" i="13"/>
  <c r="W310" i="13"/>
  <c r="U310" i="13"/>
  <c r="T310" i="13"/>
  <c r="R310" i="13"/>
  <c r="O310" i="13"/>
  <c r="N310" i="13"/>
  <c r="L310" i="13"/>
  <c r="K310" i="13"/>
  <c r="I310" i="13"/>
  <c r="H310" i="13"/>
  <c r="F284" i="13"/>
  <c r="E284" i="13"/>
  <c r="F283" i="13"/>
  <c r="E283" i="13"/>
  <c r="F282" i="13"/>
  <c r="E282" i="13"/>
  <c r="F281" i="13"/>
  <c r="E281" i="13"/>
  <c r="AP280" i="13"/>
  <c r="AO280" i="13"/>
  <c r="AM280" i="13"/>
  <c r="AL280" i="13"/>
  <c r="AJ280" i="13"/>
  <c r="AI280" i="13"/>
  <c r="AG280" i="13"/>
  <c r="AF280" i="13"/>
  <c r="AD280" i="13"/>
  <c r="AC280" i="13"/>
  <c r="AA280" i="13"/>
  <c r="Z280" i="13"/>
  <c r="X280" i="13"/>
  <c r="W280" i="13"/>
  <c r="U280" i="13"/>
  <c r="T280" i="13"/>
  <c r="R280" i="13"/>
  <c r="Q280" i="13"/>
  <c r="O280" i="13"/>
  <c r="N280" i="13"/>
  <c r="L280" i="13"/>
  <c r="K280" i="13"/>
  <c r="I280" i="13"/>
  <c r="H280" i="13"/>
  <c r="F279" i="13"/>
  <c r="E279" i="13"/>
  <c r="F278" i="13"/>
  <c r="E278" i="13"/>
  <c r="F277" i="13"/>
  <c r="E277" i="13"/>
  <c r="F276" i="13"/>
  <c r="AP275" i="13"/>
  <c r="AO275" i="13"/>
  <c r="AM275" i="13"/>
  <c r="AL275" i="13"/>
  <c r="AJ275" i="13"/>
  <c r="AG275" i="13"/>
  <c r="AF275" i="13"/>
  <c r="AD275" i="13"/>
  <c r="AC275" i="13"/>
  <c r="AA275" i="13"/>
  <c r="Z275" i="13"/>
  <c r="X275" i="13"/>
  <c r="W275" i="13"/>
  <c r="U275" i="13"/>
  <c r="T275" i="13"/>
  <c r="R275" i="13"/>
  <c r="Q275" i="13"/>
  <c r="O275" i="13"/>
  <c r="N275" i="13"/>
  <c r="L275" i="13"/>
  <c r="K275" i="13"/>
  <c r="I275" i="13"/>
  <c r="H275" i="13"/>
  <c r="F274" i="13"/>
  <c r="E274" i="13"/>
  <c r="F273" i="13"/>
  <c r="E273" i="13"/>
  <c r="F272" i="13"/>
  <c r="E272" i="13"/>
  <c r="F271" i="13"/>
  <c r="E271" i="13"/>
  <c r="AP270" i="13"/>
  <c r="AO270" i="13"/>
  <c r="AM270" i="13"/>
  <c r="AL270" i="13"/>
  <c r="AJ270" i="13"/>
  <c r="AI270" i="13"/>
  <c r="AG270" i="13"/>
  <c r="AF270" i="13"/>
  <c r="AD270" i="13"/>
  <c r="AC270" i="13"/>
  <c r="AA270" i="13"/>
  <c r="Z270" i="13"/>
  <c r="X270" i="13"/>
  <c r="W270" i="13"/>
  <c r="U270" i="13"/>
  <c r="T270" i="13"/>
  <c r="R270" i="13"/>
  <c r="Q270" i="13"/>
  <c r="O270" i="13"/>
  <c r="N270" i="13"/>
  <c r="L270" i="13"/>
  <c r="K270" i="13"/>
  <c r="I270" i="13"/>
  <c r="H270" i="13"/>
  <c r="F269" i="13"/>
  <c r="E269" i="13"/>
  <c r="F268" i="13"/>
  <c r="E268" i="13"/>
  <c r="F267" i="13"/>
  <c r="E267" i="13"/>
  <c r="F266" i="13"/>
  <c r="E266" i="13"/>
  <c r="AP265" i="13"/>
  <c r="AO265" i="13"/>
  <c r="AM265" i="13"/>
  <c r="AL265" i="13"/>
  <c r="AJ265" i="13"/>
  <c r="AI265" i="13"/>
  <c r="AG265" i="13"/>
  <c r="AF265" i="13"/>
  <c r="AD265" i="13"/>
  <c r="AC265" i="13"/>
  <c r="AA265" i="13"/>
  <c r="Z265" i="13"/>
  <c r="X265" i="13"/>
  <c r="W265" i="13"/>
  <c r="U265" i="13"/>
  <c r="T265" i="13"/>
  <c r="R265" i="13"/>
  <c r="Q265" i="13"/>
  <c r="O265" i="13"/>
  <c r="N265" i="13"/>
  <c r="L265" i="13"/>
  <c r="K265" i="13"/>
  <c r="I265" i="13"/>
  <c r="H265" i="13"/>
  <c r="F239" i="13"/>
  <c r="E239" i="13"/>
  <c r="F238" i="13"/>
  <c r="E238" i="13"/>
  <c r="F237" i="13"/>
  <c r="E237" i="13"/>
  <c r="F236" i="13"/>
  <c r="E236" i="13"/>
  <c r="AP235" i="13"/>
  <c r="AO235" i="13"/>
  <c r="AM235" i="13"/>
  <c r="AL235" i="13"/>
  <c r="AJ235" i="13"/>
  <c r="AI235" i="13"/>
  <c r="AG235" i="13"/>
  <c r="AF235" i="13"/>
  <c r="AD235" i="13"/>
  <c r="AC235" i="13"/>
  <c r="AA235" i="13"/>
  <c r="Z235" i="13"/>
  <c r="X235" i="13"/>
  <c r="W235" i="13"/>
  <c r="U235" i="13"/>
  <c r="T235" i="13"/>
  <c r="R235" i="13"/>
  <c r="Q235" i="13"/>
  <c r="O235" i="13"/>
  <c r="N235" i="13"/>
  <c r="L235" i="13"/>
  <c r="K235" i="13"/>
  <c r="I235" i="13"/>
  <c r="F199" i="13"/>
  <c r="E199" i="13"/>
  <c r="F198" i="13"/>
  <c r="E198" i="13"/>
  <c r="F197" i="13"/>
  <c r="E197" i="13"/>
  <c r="F196" i="13"/>
  <c r="E196" i="13"/>
  <c r="AP195" i="13"/>
  <c r="AO195" i="13"/>
  <c r="AM195" i="13"/>
  <c r="AL195" i="13"/>
  <c r="AJ195" i="13"/>
  <c r="AI195" i="13"/>
  <c r="AG195" i="13"/>
  <c r="AF195" i="13"/>
  <c r="AD195" i="13"/>
  <c r="AC195" i="13"/>
  <c r="AA195" i="13"/>
  <c r="Z195" i="13"/>
  <c r="X195" i="13"/>
  <c r="W195" i="13"/>
  <c r="U195" i="13"/>
  <c r="T195" i="13"/>
  <c r="R195" i="13"/>
  <c r="Q195" i="13"/>
  <c r="O195" i="13"/>
  <c r="N195" i="13"/>
  <c r="L195" i="13"/>
  <c r="K195" i="13"/>
  <c r="I195" i="13"/>
  <c r="H195" i="13"/>
  <c r="F194" i="13"/>
  <c r="E194" i="13"/>
  <c r="F193" i="13"/>
  <c r="E193" i="13"/>
  <c r="F192" i="13"/>
  <c r="E192" i="13"/>
  <c r="F191" i="13"/>
  <c r="E191" i="13"/>
  <c r="AP190" i="13"/>
  <c r="AO190" i="13"/>
  <c r="AM190" i="13"/>
  <c r="AL190" i="13"/>
  <c r="AJ190" i="13"/>
  <c r="AI190" i="13"/>
  <c r="AG190" i="13"/>
  <c r="AF190" i="13"/>
  <c r="AD190" i="13"/>
  <c r="AC190" i="13"/>
  <c r="AA190" i="13"/>
  <c r="Z190" i="13"/>
  <c r="X190" i="13"/>
  <c r="W190" i="13"/>
  <c r="U190" i="13"/>
  <c r="T190" i="13"/>
  <c r="R190" i="13"/>
  <c r="Q190" i="13"/>
  <c r="O190" i="13"/>
  <c r="N190" i="13"/>
  <c r="L190" i="13"/>
  <c r="K190" i="13"/>
  <c r="I190" i="13"/>
  <c r="H190" i="13"/>
  <c r="F189" i="13"/>
  <c r="E189" i="13"/>
  <c r="F188" i="13"/>
  <c r="E188" i="13"/>
  <c r="F187" i="13"/>
  <c r="E187" i="13"/>
  <c r="F186" i="13"/>
  <c r="E186" i="13"/>
  <c r="AP185" i="13"/>
  <c r="AO185" i="13"/>
  <c r="AM185" i="13"/>
  <c r="AL185" i="13"/>
  <c r="AJ185" i="13"/>
  <c r="AI185" i="13"/>
  <c r="AG185" i="13"/>
  <c r="AF185" i="13"/>
  <c r="AD185" i="13"/>
  <c r="AC185" i="13"/>
  <c r="AA185" i="13"/>
  <c r="Z185" i="13"/>
  <c r="X185" i="13"/>
  <c r="W185" i="13"/>
  <c r="U185" i="13"/>
  <c r="T185" i="13"/>
  <c r="R185" i="13"/>
  <c r="Q185" i="13"/>
  <c r="O185" i="13"/>
  <c r="N185" i="13"/>
  <c r="L185" i="13"/>
  <c r="K185" i="13"/>
  <c r="I185" i="13"/>
  <c r="H185" i="13"/>
  <c r="F184" i="13"/>
  <c r="E184" i="13"/>
  <c r="F183" i="13"/>
  <c r="E183" i="13"/>
  <c r="F182" i="13"/>
  <c r="E182" i="13"/>
  <c r="F181" i="13"/>
  <c r="E181" i="13"/>
  <c r="AP180" i="13"/>
  <c r="AO180" i="13"/>
  <c r="AM180" i="13"/>
  <c r="AL180" i="13"/>
  <c r="AJ180" i="13"/>
  <c r="AI180" i="13"/>
  <c r="AG180" i="13"/>
  <c r="AF180" i="13"/>
  <c r="AD180" i="13"/>
  <c r="AC180" i="13"/>
  <c r="AA180" i="13"/>
  <c r="Z180" i="13"/>
  <c r="X180" i="13"/>
  <c r="W180" i="13"/>
  <c r="U180" i="13"/>
  <c r="T180" i="13"/>
  <c r="R180" i="13"/>
  <c r="Q180" i="13"/>
  <c r="O180" i="13"/>
  <c r="N180" i="13"/>
  <c r="L180" i="13"/>
  <c r="K180" i="13"/>
  <c r="I180" i="13"/>
  <c r="H180" i="13"/>
  <c r="F179" i="13"/>
  <c r="E179" i="13"/>
  <c r="F178" i="13"/>
  <c r="E178" i="13"/>
  <c r="F177" i="13"/>
  <c r="E177" i="13"/>
  <c r="F176" i="13"/>
  <c r="E176" i="13"/>
  <c r="AP175" i="13"/>
  <c r="AO175" i="13"/>
  <c r="AM175" i="13"/>
  <c r="AL175" i="13"/>
  <c r="AJ175" i="13"/>
  <c r="AI175" i="13"/>
  <c r="AG175" i="13"/>
  <c r="AF175" i="13"/>
  <c r="AD175" i="13"/>
  <c r="AC175" i="13"/>
  <c r="AA175" i="13"/>
  <c r="Z175" i="13"/>
  <c r="X175" i="13"/>
  <c r="W175" i="13"/>
  <c r="U175" i="13"/>
  <c r="T175" i="13"/>
  <c r="R175" i="13"/>
  <c r="Q175" i="13"/>
  <c r="O175" i="13"/>
  <c r="N175" i="13"/>
  <c r="L175" i="13"/>
  <c r="K175" i="13"/>
  <c r="I175" i="13"/>
  <c r="H175" i="13"/>
  <c r="F174" i="13"/>
  <c r="E174" i="13"/>
  <c r="F173" i="13"/>
  <c r="E173" i="13"/>
  <c r="F172" i="13"/>
  <c r="E172" i="13"/>
  <c r="F171" i="13"/>
  <c r="E171" i="13"/>
  <c r="AP170" i="13"/>
  <c r="AO170" i="13"/>
  <c r="AM170" i="13"/>
  <c r="AL170" i="13"/>
  <c r="AJ170" i="13"/>
  <c r="AI170" i="13"/>
  <c r="AG170" i="13"/>
  <c r="AF170" i="13"/>
  <c r="AD170" i="13"/>
  <c r="AC170" i="13"/>
  <c r="AA170" i="13"/>
  <c r="Z170" i="13"/>
  <c r="X170" i="13"/>
  <c r="W170" i="13"/>
  <c r="U170" i="13"/>
  <c r="T170" i="13"/>
  <c r="R170" i="13"/>
  <c r="Q170" i="13"/>
  <c r="O170" i="13"/>
  <c r="N170" i="13"/>
  <c r="L170" i="13"/>
  <c r="K170" i="13"/>
  <c r="I170" i="13"/>
  <c r="H170" i="13"/>
  <c r="F169" i="13"/>
  <c r="E169" i="13"/>
  <c r="F168" i="13"/>
  <c r="E168" i="13"/>
  <c r="F167" i="13"/>
  <c r="E167" i="13"/>
  <c r="F166" i="13"/>
  <c r="E166" i="13"/>
  <c r="AP165" i="13"/>
  <c r="AO165" i="13"/>
  <c r="AM165" i="13"/>
  <c r="AL165" i="13"/>
  <c r="AJ165" i="13"/>
  <c r="AI165" i="13"/>
  <c r="AG165" i="13"/>
  <c r="AF165" i="13"/>
  <c r="AD165" i="13"/>
  <c r="AC165" i="13"/>
  <c r="AA165" i="13"/>
  <c r="Z165" i="13"/>
  <c r="X165" i="13"/>
  <c r="W165" i="13"/>
  <c r="U165" i="13"/>
  <c r="T165" i="13"/>
  <c r="R165" i="13"/>
  <c r="Q165" i="13"/>
  <c r="O165" i="13"/>
  <c r="N165" i="13"/>
  <c r="L165" i="13"/>
  <c r="K165" i="13"/>
  <c r="I165" i="13"/>
  <c r="H165" i="13"/>
  <c r="F164" i="13"/>
  <c r="E164" i="13"/>
  <c r="F163" i="13"/>
  <c r="E163" i="13"/>
  <c r="F162" i="13"/>
  <c r="E162" i="13"/>
  <c r="F161" i="13"/>
  <c r="E161" i="13"/>
  <c r="AP160" i="13"/>
  <c r="AO160" i="13"/>
  <c r="AM160" i="13"/>
  <c r="AL160" i="13"/>
  <c r="AJ160" i="13"/>
  <c r="AI160" i="13"/>
  <c r="AG160" i="13"/>
  <c r="AF160" i="13"/>
  <c r="AD160" i="13"/>
  <c r="AC160" i="13"/>
  <c r="AA160" i="13"/>
  <c r="Z160" i="13"/>
  <c r="X160" i="13"/>
  <c r="W160" i="13"/>
  <c r="U160" i="13"/>
  <c r="T160" i="13"/>
  <c r="R160" i="13"/>
  <c r="Q160" i="13"/>
  <c r="O160" i="13"/>
  <c r="N160" i="13"/>
  <c r="L160" i="13"/>
  <c r="K160" i="13"/>
  <c r="I160" i="13"/>
  <c r="H160" i="13"/>
  <c r="F159" i="13"/>
  <c r="E159" i="13"/>
  <c r="F158" i="13"/>
  <c r="E158" i="13"/>
  <c r="F157" i="13"/>
  <c r="E157" i="13"/>
  <c r="F156" i="13"/>
  <c r="E156" i="13"/>
  <c r="AP155" i="13"/>
  <c r="AO155" i="13"/>
  <c r="AM155" i="13"/>
  <c r="AL155" i="13"/>
  <c r="AJ155" i="13"/>
  <c r="AI155" i="13"/>
  <c r="AG155" i="13"/>
  <c r="AF155" i="13"/>
  <c r="AD155" i="13"/>
  <c r="AC155" i="13"/>
  <c r="AA155" i="13"/>
  <c r="Z155" i="13"/>
  <c r="X155" i="13"/>
  <c r="W155" i="13"/>
  <c r="U155" i="13"/>
  <c r="T155" i="13"/>
  <c r="R155" i="13"/>
  <c r="Q155" i="13"/>
  <c r="O155" i="13"/>
  <c r="N155" i="13"/>
  <c r="L155" i="13"/>
  <c r="K155" i="13"/>
  <c r="I155" i="13"/>
  <c r="H155" i="13"/>
  <c r="F154" i="13"/>
  <c r="E154" i="13"/>
  <c r="F153" i="13"/>
  <c r="E153" i="13"/>
  <c r="F152" i="13"/>
  <c r="E152" i="13"/>
  <c r="F151" i="13"/>
  <c r="E151" i="13"/>
  <c r="AP150" i="13"/>
  <c r="AO150" i="13"/>
  <c r="AM150" i="13"/>
  <c r="AL150" i="13"/>
  <c r="AJ150" i="13"/>
  <c r="AI150" i="13"/>
  <c r="AG150" i="13"/>
  <c r="AF150" i="13"/>
  <c r="AD150" i="13"/>
  <c r="AC150" i="13"/>
  <c r="AA150" i="13"/>
  <c r="Z150" i="13"/>
  <c r="X150" i="13"/>
  <c r="W150" i="13"/>
  <c r="U150" i="13"/>
  <c r="T150" i="13"/>
  <c r="R150" i="13"/>
  <c r="Q150" i="13"/>
  <c r="O150" i="13"/>
  <c r="N150" i="13"/>
  <c r="L150" i="13"/>
  <c r="K150" i="13"/>
  <c r="I150" i="13"/>
  <c r="H150" i="13"/>
  <c r="E280" i="13" l="1"/>
  <c r="AN301" i="13"/>
  <c r="AN683" i="13" s="1"/>
  <c r="AM301" i="13"/>
  <c r="AM683" i="13" s="1"/>
  <c r="AG301" i="13"/>
  <c r="AG683" i="13" s="1"/>
  <c r="AB381" i="13"/>
  <c r="V381" i="13"/>
  <c r="AE301" i="13"/>
  <c r="AE683" i="13" s="1"/>
  <c r="Y301" i="13"/>
  <c r="Y683" i="13" s="1"/>
  <c r="S301" i="13"/>
  <c r="S683" i="13" s="1"/>
  <c r="L301" i="13"/>
  <c r="L683" i="13" s="1"/>
  <c r="AO304" i="13"/>
  <c r="AO686" i="13" s="1"/>
  <c r="AI304" i="13"/>
  <c r="AI686" i="13" s="1"/>
  <c r="AC304" i="13"/>
  <c r="AC686" i="13" s="1"/>
  <c r="W304" i="13"/>
  <c r="W686" i="13" s="1"/>
  <c r="Q304" i="13"/>
  <c r="Q686" i="13" s="1"/>
  <c r="K304" i="13"/>
  <c r="K686" i="13" s="1"/>
  <c r="AO303" i="13"/>
  <c r="AO685" i="13" s="1"/>
  <c r="AC303" i="13"/>
  <c r="AC685" i="13" s="1"/>
  <c r="K303" i="13"/>
  <c r="K685" i="13" s="1"/>
  <c r="AI302" i="13"/>
  <c r="AI684" i="13" s="1"/>
  <c r="AI682" i="13" s="1"/>
  <c r="AC302" i="13"/>
  <c r="AC684" i="13" s="1"/>
  <c r="W302" i="13"/>
  <c r="W684" i="13" s="1"/>
  <c r="F391" i="13"/>
  <c r="G391" i="13" s="1"/>
  <c r="AK692" i="13"/>
  <c r="U692" i="13"/>
  <c r="I692" i="13"/>
  <c r="AI692" i="13"/>
  <c r="Z303" i="13"/>
  <c r="Z685" i="13" s="1"/>
  <c r="AA301" i="13"/>
  <c r="AA683" i="13" s="1"/>
  <c r="U301" i="13"/>
  <c r="U683" i="13" s="1"/>
  <c r="N301" i="13"/>
  <c r="N683" i="13" s="1"/>
  <c r="AQ304" i="13"/>
  <c r="AQ686" i="13" s="1"/>
  <c r="AK304" i="13"/>
  <c r="AK686" i="13" s="1"/>
  <c r="AE304" i="13"/>
  <c r="AE686" i="13" s="1"/>
  <c r="Y304" i="13"/>
  <c r="Y686" i="13" s="1"/>
  <c r="S304" i="13"/>
  <c r="S686" i="13" s="1"/>
  <c r="M304" i="13"/>
  <c r="M686" i="13" s="1"/>
  <c r="AQ303" i="13"/>
  <c r="AQ685" i="13" s="1"/>
  <c r="AK303" i="13"/>
  <c r="AK685" i="13" s="1"/>
  <c r="AE303" i="13"/>
  <c r="AE685" i="13" s="1"/>
  <c r="Y303" i="13"/>
  <c r="Y685" i="13" s="1"/>
  <c r="S303" i="13"/>
  <c r="S685" i="13" s="1"/>
  <c r="M303" i="13"/>
  <c r="M685" i="13" s="1"/>
  <c r="AQ302" i="13"/>
  <c r="AQ684" i="13" s="1"/>
  <c r="F170" i="13"/>
  <c r="AI688" i="13"/>
  <c r="Z301" i="13"/>
  <c r="Z683" i="13" s="1"/>
  <c r="T301" i="13"/>
  <c r="T683" i="13" s="1"/>
  <c r="M301" i="13"/>
  <c r="M683" i="13" s="1"/>
  <c r="AP304" i="13"/>
  <c r="AP686" i="13" s="1"/>
  <c r="AJ304" i="13"/>
  <c r="AJ686" i="13" s="1"/>
  <c r="AD304" i="13"/>
  <c r="AD686" i="13" s="1"/>
  <c r="X304" i="13"/>
  <c r="X686" i="13" s="1"/>
  <c r="R304" i="13"/>
  <c r="R686" i="13" s="1"/>
  <c r="L304" i="13"/>
  <c r="AP303" i="13"/>
  <c r="AP685" i="13" s="1"/>
  <c r="AJ303" i="13"/>
  <c r="AJ685" i="13" s="1"/>
  <c r="AD303" i="13"/>
  <c r="AD685" i="13" s="1"/>
  <c r="X303" i="13"/>
  <c r="X685" i="13" s="1"/>
  <c r="L303" i="13"/>
  <c r="L685" i="13" s="1"/>
  <c r="AJ302" i="13"/>
  <c r="AJ684" i="13" s="1"/>
  <c r="AD302" i="13"/>
  <c r="X302" i="13"/>
  <c r="X684" i="13" s="1"/>
  <c r="H692" i="13"/>
  <c r="AA692" i="13"/>
  <c r="O692" i="13"/>
  <c r="AP301" i="13"/>
  <c r="AJ301" i="13"/>
  <c r="AJ683" i="13" s="1"/>
  <c r="AI301" i="13"/>
  <c r="AC301" i="13"/>
  <c r="W301" i="13"/>
  <c r="P301" i="13"/>
  <c r="P683" i="13" s="1"/>
  <c r="J301" i="13"/>
  <c r="J683" i="13" s="1"/>
  <c r="AM304" i="13"/>
  <c r="AM686" i="13" s="1"/>
  <c r="AG304" i="13"/>
  <c r="AG686" i="13" s="1"/>
  <c r="AA304" i="13"/>
  <c r="AA686" i="13" s="1"/>
  <c r="U304" i="13"/>
  <c r="U686" i="13" s="1"/>
  <c r="O304" i="13"/>
  <c r="O686" i="13" s="1"/>
  <c r="I304" i="13"/>
  <c r="I686" i="13" s="1"/>
  <c r="AM303" i="13"/>
  <c r="AM685" i="13" s="1"/>
  <c r="AG303" i="13"/>
  <c r="AG685" i="13" s="1"/>
  <c r="AA303" i="13"/>
  <c r="AA685" i="13" s="1"/>
  <c r="I303" i="13"/>
  <c r="I685" i="13" s="1"/>
  <c r="G452" i="13"/>
  <c r="AO692" i="13"/>
  <c r="W303" i="13"/>
  <c r="W685" i="13" s="1"/>
  <c r="U303" i="13"/>
  <c r="U685" i="13" s="1"/>
  <c r="T303" i="13"/>
  <c r="T685" i="13" s="1"/>
  <c r="AB692" i="13"/>
  <c r="Y692" i="13"/>
  <c r="M692" i="13"/>
  <c r="AM692" i="13"/>
  <c r="W692" i="13"/>
  <c r="K692" i="13"/>
  <c r="AF692" i="13"/>
  <c r="AI275" i="13"/>
  <c r="E275" i="13" s="1"/>
  <c r="E276" i="13"/>
  <c r="AI18" i="13"/>
  <c r="K396" i="13"/>
  <c r="AC396" i="13"/>
  <c r="AC683" i="13"/>
  <c r="AN14" i="13"/>
  <c r="AB14" i="13"/>
  <c r="P14" i="13"/>
  <c r="AI14" i="13"/>
  <c r="AI26" i="13" s="1"/>
  <c r="Q692" i="13"/>
  <c r="X692" i="13"/>
  <c r="N692" i="13"/>
  <c r="AH692" i="13"/>
  <c r="AL14" i="13"/>
  <c r="AL26" i="13" s="1"/>
  <c r="Z14" i="13"/>
  <c r="N14" i="13"/>
  <c r="AA14" i="13"/>
  <c r="AA26" i="13" s="1"/>
  <c r="T692" i="13"/>
  <c r="R692" i="13"/>
  <c r="E693" i="13"/>
  <c r="AL692" i="13"/>
  <c r="F399" i="13"/>
  <c r="G399" i="13" s="1"/>
  <c r="AK301" i="13"/>
  <c r="AK683" i="13" s="1"/>
  <c r="Y428" i="13"/>
  <c r="L684" i="13"/>
  <c r="Z684" i="13"/>
  <c r="F400" i="13"/>
  <c r="G400" i="13" s="1"/>
  <c r="L686" i="13"/>
  <c r="AI396" i="13"/>
  <c r="AI683" i="13"/>
  <c r="AM396" i="13"/>
  <c r="AJ14" i="13"/>
  <c r="AJ26" i="13" s="1"/>
  <c r="X14" i="13"/>
  <c r="L14" i="13"/>
  <c r="L26" i="13" s="1"/>
  <c r="AE14" i="13"/>
  <c r="AE26" i="13" s="1"/>
  <c r="W14" i="13"/>
  <c r="P692" i="13"/>
  <c r="V692" i="13"/>
  <c r="AP692" i="13"/>
  <c r="AP14" i="13"/>
  <c r="AP26" i="13" s="1"/>
  <c r="AM14" i="13"/>
  <c r="AM26" i="13" s="1"/>
  <c r="J692" i="13"/>
  <c r="AD301" i="13"/>
  <c r="AD683" i="13" s="1"/>
  <c r="X301" i="13"/>
  <c r="X683" i="13" s="1"/>
  <c r="K301" i="13"/>
  <c r="K683" i="13" s="1"/>
  <c r="AN304" i="13"/>
  <c r="AN686" i="13" s="1"/>
  <c r="AH304" i="13"/>
  <c r="AH686" i="13" s="1"/>
  <c r="AB304" i="13"/>
  <c r="AB686" i="13" s="1"/>
  <c r="V304" i="13"/>
  <c r="V686" i="13" s="1"/>
  <c r="P304" i="13"/>
  <c r="P686" i="13" s="1"/>
  <c r="J304" i="13"/>
  <c r="J686" i="13" s="1"/>
  <c r="AN303" i="13"/>
  <c r="AN685" i="13" s="1"/>
  <c r="AB303" i="13"/>
  <c r="AB685" i="13" s="1"/>
  <c r="V303" i="13"/>
  <c r="V685" i="13" s="1"/>
  <c r="P303" i="13"/>
  <c r="P685" i="13" s="1"/>
  <c r="J303" i="13"/>
  <c r="J685" i="13" s="1"/>
  <c r="H691" i="13"/>
  <c r="AH14" i="13"/>
  <c r="AH26" i="13" s="1"/>
  <c r="V14" i="13"/>
  <c r="J14" i="13"/>
  <c r="J26" i="13" s="1"/>
  <c r="S692" i="13"/>
  <c r="AC14" i="13"/>
  <c r="AC26" i="13" s="1"/>
  <c r="S14" i="13"/>
  <c r="S26" i="13" s="1"/>
  <c r="AN692" i="13"/>
  <c r="L692" i="13"/>
  <c r="AC692" i="13"/>
  <c r="Z692" i="13"/>
  <c r="I14" i="13"/>
  <c r="I26" i="13" s="1"/>
  <c r="AD14" i="13"/>
  <c r="R14" i="13"/>
  <c r="R26" i="13" s="1"/>
  <c r="K14" i="13"/>
  <c r="AG14" i="13"/>
  <c r="AG26" i="13" s="1"/>
  <c r="G680" i="13"/>
  <c r="AM302" i="13"/>
  <c r="AM684" i="13" s="1"/>
  <c r="AG302" i="13"/>
  <c r="AG684" i="13" s="1"/>
  <c r="AA302" i="13"/>
  <c r="AA684" i="13" s="1"/>
  <c r="U302" i="13"/>
  <c r="U684" i="13" s="1"/>
  <c r="N684" i="13"/>
  <c r="AD684" i="13"/>
  <c r="I683" i="13"/>
  <c r="W396" i="13"/>
  <c r="Y396" i="13" s="1"/>
  <c r="W683" i="13"/>
  <c r="AF14" i="13"/>
  <c r="AF26" i="13" s="1"/>
  <c r="T14" i="13"/>
  <c r="T26" i="13" s="1"/>
  <c r="H14" i="13"/>
  <c r="AG692" i="13"/>
  <c r="AQ14" i="13"/>
  <c r="AQ26" i="13" s="1"/>
  <c r="O14" i="13"/>
  <c r="AJ692" i="13"/>
  <c r="AD692" i="13"/>
  <c r="AE692" i="13"/>
  <c r="U14" i="13"/>
  <c r="U26" i="13" s="1"/>
  <c r="AP683" i="13"/>
  <c r="Q330" i="13"/>
  <c r="S330" i="13" s="1"/>
  <c r="Q325" i="13"/>
  <c r="Q315" i="13"/>
  <c r="S315" i="13" s="1"/>
  <c r="Q306" i="13"/>
  <c r="Q301" i="13" s="1"/>
  <c r="Q683" i="13" s="1"/>
  <c r="Q335" i="13"/>
  <c r="Q310" i="13"/>
  <c r="E311" i="13"/>
  <c r="AL355" i="13"/>
  <c r="E355" i="13" s="1"/>
  <c r="AL341" i="13"/>
  <c r="AL301" i="13" s="1"/>
  <c r="AL683" i="13" s="1"/>
  <c r="AL303" i="13"/>
  <c r="AL685" i="13" s="1"/>
  <c r="R355" i="13"/>
  <c r="E366" i="13"/>
  <c r="G366" i="13" s="1"/>
  <c r="AF341" i="13"/>
  <c r="AF301" i="13" s="1"/>
  <c r="AF303" i="13"/>
  <c r="AF685" i="13" s="1"/>
  <c r="AF302" i="13"/>
  <c r="AF684" i="13" s="1"/>
  <c r="R365" i="13"/>
  <c r="S365" i="13" s="1"/>
  <c r="AL302" i="13"/>
  <c r="AL684" i="13" s="1"/>
  <c r="R360" i="13"/>
  <c r="R341" i="13"/>
  <c r="R301" i="13" s="1"/>
  <c r="R303" i="13"/>
  <c r="R685" i="13" s="1"/>
  <c r="AO341" i="13"/>
  <c r="AO301" i="13" s="1"/>
  <c r="AO370" i="13"/>
  <c r="E370" i="13" s="1"/>
  <c r="AI303" i="13"/>
  <c r="AI685" i="13" s="1"/>
  <c r="Q303" i="13"/>
  <c r="Q685" i="13" s="1"/>
  <c r="R370" i="13"/>
  <c r="F370" i="13" s="1"/>
  <c r="F371" i="13"/>
  <c r="G371" i="13" s="1"/>
  <c r="S302" i="13"/>
  <c r="S684" i="13" s="1"/>
  <c r="AO302" i="13"/>
  <c r="AO684" i="13" s="1"/>
  <c r="F347" i="13"/>
  <c r="G347" i="13" s="1"/>
  <c r="AP345" i="13"/>
  <c r="AQ345" i="13" s="1"/>
  <c r="AP302" i="13"/>
  <c r="AP684" i="13" s="1"/>
  <c r="R342" i="13"/>
  <c r="R302" i="13" s="1"/>
  <c r="R345" i="13"/>
  <c r="O396" i="13"/>
  <c r="O684" i="13"/>
  <c r="N303" i="13"/>
  <c r="N685" i="13" s="1"/>
  <c r="O303" i="13"/>
  <c r="O685" i="13" s="1"/>
  <c r="G363" i="13"/>
  <c r="G404" i="13"/>
  <c r="G412" i="13"/>
  <c r="G316" i="13"/>
  <c r="G367" i="13"/>
  <c r="AQ381" i="13"/>
  <c r="G348" i="13"/>
  <c r="E155" i="13"/>
  <c r="G319" i="13"/>
  <c r="G346" i="13"/>
  <c r="G349" i="13"/>
  <c r="G361" i="13"/>
  <c r="G364" i="13"/>
  <c r="G368" i="13"/>
  <c r="AB402" i="13"/>
  <c r="G503" i="13"/>
  <c r="F315" i="13"/>
  <c r="AB417" i="13"/>
  <c r="G407" i="13"/>
  <c r="G158" i="13"/>
  <c r="S687" i="13"/>
  <c r="G282" i="13"/>
  <c r="AP687" i="13"/>
  <c r="AJ687" i="13"/>
  <c r="AD687" i="13"/>
  <c r="X687" i="13"/>
  <c r="AE687" i="13"/>
  <c r="AQ687" i="13"/>
  <c r="E320" i="13"/>
  <c r="J381" i="13"/>
  <c r="E365" i="13"/>
  <c r="G403" i="13"/>
  <c r="G174" i="13"/>
  <c r="F350" i="13"/>
  <c r="AG340" i="13"/>
  <c r="F180" i="13"/>
  <c r="G183" i="13"/>
  <c r="F190" i="13"/>
  <c r="G194" i="13"/>
  <c r="G237" i="13"/>
  <c r="G269" i="13"/>
  <c r="G277" i="13"/>
  <c r="F280" i="13"/>
  <c r="G280" i="13" s="1"/>
  <c r="G151" i="13"/>
  <c r="F165" i="13"/>
  <c r="G169" i="13"/>
  <c r="E270" i="13"/>
  <c r="G406" i="13"/>
  <c r="S381" i="13"/>
  <c r="I300" i="13"/>
  <c r="G284" i="13"/>
  <c r="G362" i="13"/>
  <c r="AB687" i="13"/>
  <c r="G177" i="13"/>
  <c r="AH687" i="13"/>
  <c r="J687" i="13"/>
  <c r="F155" i="13"/>
  <c r="G156" i="13"/>
  <c r="G163" i="13"/>
  <c r="G167" i="13"/>
  <c r="E170" i="13"/>
  <c r="G181" i="13"/>
  <c r="G188" i="13"/>
  <c r="G192" i="13"/>
  <c r="G199" i="13"/>
  <c r="G267" i="13"/>
  <c r="G274" i="13"/>
  <c r="G313" i="13"/>
  <c r="G317" i="13"/>
  <c r="F320" i="13"/>
  <c r="F330" i="13"/>
  <c r="G332" i="13"/>
  <c r="F335" i="13"/>
  <c r="N340" i="13"/>
  <c r="AM145" i="13"/>
  <c r="AA687" i="13"/>
  <c r="O687" i="13"/>
  <c r="AN428" i="13"/>
  <c r="AH303" i="13"/>
  <c r="AH685" i="13" s="1"/>
  <c r="E325" i="13"/>
  <c r="AL687" i="13"/>
  <c r="T687" i="13"/>
  <c r="N687" i="13"/>
  <c r="V417" i="13"/>
  <c r="G386" i="13"/>
  <c r="AN687" i="13"/>
  <c r="V687" i="13"/>
  <c r="AK396" i="13"/>
  <c r="E235" i="13"/>
  <c r="G153" i="13"/>
  <c r="G161" i="13"/>
  <c r="E175" i="13"/>
  <c r="F185" i="13"/>
  <c r="G186" i="13"/>
  <c r="G197" i="13"/>
  <c r="G239" i="13"/>
  <c r="G272" i="13"/>
  <c r="F275" i="13"/>
  <c r="G279" i="13"/>
  <c r="G311" i="13"/>
  <c r="G318" i="13"/>
  <c r="F325" i="13"/>
  <c r="E345" i="13"/>
  <c r="E360" i="13"/>
  <c r="AE381" i="13"/>
  <c r="G369" i="13"/>
  <c r="P687" i="13"/>
  <c r="E160" i="13"/>
  <c r="E165" i="13"/>
  <c r="G172" i="13"/>
  <c r="G179" i="13"/>
  <c r="E265" i="13"/>
  <c r="F360" i="13"/>
  <c r="G384" i="13"/>
  <c r="G506" i="13"/>
  <c r="G331" i="13"/>
  <c r="G334" i="13"/>
  <c r="Z305" i="13"/>
  <c r="G333" i="13"/>
  <c r="E335" i="13"/>
  <c r="E190" i="13"/>
  <c r="F689" i="13"/>
  <c r="E185" i="13"/>
  <c r="E310" i="13"/>
  <c r="G152" i="13"/>
  <c r="G166" i="13"/>
  <c r="G182" i="13"/>
  <c r="G184" i="13"/>
  <c r="G191" i="13"/>
  <c r="G193" i="13"/>
  <c r="G196" i="13"/>
  <c r="G198" i="13"/>
  <c r="G236" i="13"/>
  <c r="G238" i="13"/>
  <c r="G266" i="13"/>
  <c r="G268" i="13"/>
  <c r="G271" i="13"/>
  <c r="G273" i="13"/>
  <c r="G276" i="13"/>
  <c r="G278" i="13"/>
  <c r="AK687" i="13"/>
  <c r="AG687" i="13"/>
  <c r="Y687" i="13"/>
  <c r="U687" i="13"/>
  <c r="M687" i="13"/>
  <c r="I687" i="13"/>
  <c r="G385" i="13"/>
  <c r="G405" i="13"/>
  <c r="F691" i="13"/>
  <c r="F690" i="13"/>
  <c r="G154" i="13"/>
  <c r="G168" i="13"/>
  <c r="G157" i="13"/>
  <c r="G159" i="13"/>
  <c r="G162" i="13"/>
  <c r="G164" i="13"/>
  <c r="G171" i="13"/>
  <c r="G173" i="13"/>
  <c r="G176" i="13"/>
  <c r="G178" i="13"/>
  <c r="E180" i="13"/>
  <c r="G187" i="13"/>
  <c r="G189" i="13"/>
  <c r="G281" i="13"/>
  <c r="G283" i="13"/>
  <c r="G312" i="13"/>
  <c r="G314" i="13"/>
  <c r="E350" i="13"/>
  <c r="G437" i="13"/>
  <c r="G436" i="13"/>
  <c r="G501" i="13"/>
  <c r="G502" i="13"/>
  <c r="AM687" i="13"/>
  <c r="G322" i="13"/>
  <c r="G324" i="13"/>
  <c r="G327" i="13"/>
  <c r="G329" i="13"/>
  <c r="G336" i="13"/>
  <c r="G338" i="13"/>
  <c r="G352" i="13"/>
  <c r="G354" i="13"/>
  <c r="G357" i="13"/>
  <c r="G359" i="13"/>
  <c r="G373" i="13"/>
  <c r="AA145" i="13"/>
  <c r="O145" i="13"/>
  <c r="Z687" i="13"/>
  <c r="G30" i="13"/>
  <c r="E690" i="13"/>
  <c r="AO687" i="13"/>
  <c r="AC687" i="13"/>
  <c r="Q687" i="13"/>
  <c r="G504" i="13"/>
  <c r="G383" i="13"/>
  <c r="G382" i="13"/>
  <c r="G435" i="13"/>
  <c r="G321" i="13"/>
  <c r="G323" i="13"/>
  <c r="G326" i="13"/>
  <c r="G328" i="13"/>
  <c r="G337" i="13"/>
  <c r="G339" i="13"/>
  <c r="G351" i="13"/>
  <c r="G353" i="13"/>
  <c r="G356" i="13"/>
  <c r="G358" i="13"/>
  <c r="G372" i="13"/>
  <c r="G374" i="13"/>
  <c r="AI687" i="13"/>
  <c r="W687" i="13"/>
  <c r="G438" i="13"/>
  <c r="I305" i="13"/>
  <c r="F593" i="13"/>
  <c r="AC590" i="13"/>
  <c r="V396" i="13"/>
  <c r="AF687" i="13"/>
  <c r="R687" i="13"/>
  <c r="G31" i="13"/>
  <c r="V428" i="13"/>
  <c r="L687" i="13"/>
  <c r="E420" i="13"/>
  <c r="G420" i="13" s="1"/>
  <c r="E421" i="13"/>
  <c r="G421" i="13" s="1"/>
  <c r="E691" i="13"/>
  <c r="K417" i="13"/>
  <c r="M417" i="13" s="1"/>
  <c r="E419" i="13"/>
  <c r="G419" i="13" s="1"/>
  <c r="H417" i="13"/>
  <c r="F417" i="13"/>
  <c r="AO417" i="13"/>
  <c r="AQ417" i="13" s="1"/>
  <c r="AI417" i="13"/>
  <c r="AK417" i="13" s="1"/>
  <c r="AC417" i="13"/>
  <c r="AE417" i="13" s="1"/>
  <c r="W417" i="13"/>
  <c r="Q417" i="13"/>
  <c r="S417" i="13" s="1"/>
  <c r="AN26" i="13"/>
  <c r="AB26" i="13"/>
  <c r="X26" i="13"/>
  <c r="P26" i="13"/>
  <c r="H26" i="13"/>
  <c r="Q590" i="13"/>
  <c r="F693" i="13"/>
  <c r="F695" i="13"/>
  <c r="E695" i="13"/>
  <c r="F694" i="13"/>
  <c r="E694" i="13"/>
  <c r="W26" i="13"/>
  <c r="O26" i="13"/>
  <c r="Z26" i="13"/>
  <c r="V26" i="13"/>
  <c r="N26" i="13"/>
  <c r="W590" i="13"/>
  <c r="K590" i="13"/>
  <c r="K26" i="13"/>
  <c r="Z590" i="13"/>
  <c r="AP590" i="13"/>
  <c r="AL590" i="13"/>
  <c r="R590" i="13"/>
  <c r="N590" i="13"/>
  <c r="AF590" i="13"/>
  <c r="AD590" i="13"/>
  <c r="L590" i="13"/>
  <c r="E592" i="13"/>
  <c r="F592" i="13"/>
  <c r="F594" i="13"/>
  <c r="E500" i="13"/>
  <c r="AO590" i="13"/>
  <c r="AM590" i="13"/>
  <c r="U590" i="13"/>
  <c r="I590" i="13"/>
  <c r="T590" i="13"/>
  <c r="AG590" i="13"/>
  <c r="AI590" i="13"/>
  <c r="AA590" i="13"/>
  <c r="AJ590" i="13"/>
  <c r="X590" i="13"/>
  <c r="E594" i="13"/>
  <c r="E593" i="13"/>
  <c r="AD26" i="13"/>
  <c r="O590" i="13"/>
  <c r="P402" i="13"/>
  <c r="F270" i="13"/>
  <c r="AP376" i="13"/>
  <c r="AP11" i="13" s="1"/>
  <c r="AN376" i="13"/>
  <c r="AN11" i="13" s="1"/>
  <c r="AJ376" i="13"/>
  <c r="AJ11" i="13" s="1"/>
  <c r="AH376" i="13"/>
  <c r="AH11" i="13" s="1"/>
  <c r="AB376" i="13"/>
  <c r="AB11" i="13" s="1"/>
  <c r="Z376" i="13"/>
  <c r="Z11" i="13" s="1"/>
  <c r="X376" i="13"/>
  <c r="X11" i="13" s="1"/>
  <c r="V376" i="13"/>
  <c r="V11" i="13" s="1"/>
  <c r="N376" i="13"/>
  <c r="N11" i="13" s="1"/>
  <c r="L376" i="13"/>
  <c r="L11" i="13" s="1"/>
  <c r="J376" i="13"/>
  <c r="J11" i="13" s="1"/>
  <c r="AQ379" i="13"/>
  <c r="AQ27" i="13" s="1"/>
  <c r="AO379" i="13"/>
  <c r="AO27" i="13" s="1"/>
  <c r="AM379" i="13"/>
  <c r="AM27" i="13" s="1"/>
  <c r="AK379" i="13"/>
  <c r="AK27" i="13" s="1"/>
  <c r="AG379" i="13"/>
  <c r="AG27" i="13" s="1"/>
  <c r="AE379" i="13"/>
  <c r="AE27" i="13" s="1"/>
  <c r="AC379" i="13"/>
  <c r="AC27" i="13" s="1"/>
  <c r="AA379" i="13"/>
  <c r="AA27" i="13" s="1"/>
  <c r="Y379" i="13"/>
  <c r="Y27" i="13" s="1"/>
  <c r="W379" i="13"/>
  <c r="W27" i="13" s="1"/>
  <c r="U379" i="13"/>
  <c r="U27" i="13" s="1"/>
  <c r="Q379" i="13"/>
  <c r="Q27" i="13" s="1"/>
  <c r="M379" i="13"/>
  <c r="M27" i="13" s="1"/>
  <c r="K379" i="13"/>
  <c r="K27" i="13" s="1"/>
  <c r="I379" i="13"/>
  <c r="I27" i="13" s="1"/>
  <c r="AQ378" i="13"/>
  <c r="AQ13" i="13" s="1"/>
  <c r="AM378" i="13"/>
  <c r="AM13" i="13" s="1"/>
  <c r="AI378" i="13"/>
  <c r="AI13" i="13" s="1"/>
  <c r="AG378" i="13"/>
  <c r="AG13" i="13" s="1"/>
  <c r="AE378" i="13"/>
  <c r="AE13" i="13" s="1"/>
  <c r="Y378" i="13"/>
  <c r="Y13" i="13" s="1"/>
  <c r="W378" i="13"/>
  <c r="W13" i="13" s="1"/>
  <c r="S378" i="13"/>
  <c r="S13" i="13" s="1"/>
  <c r="M378" i="13"/>
  <c r="M13" i="13" s="1"/>
  <c r="K378" i="13"/>
  <c r="K13" i="13" s="1"/>
  <c r="I378" i="13"/>
  <c r="I13" i="13" s="1"/>
  <c r="AQ377" i="13"/>
  <c r="AQ12" i="13" s="1"/>
  <c r="AM377" i="13"/>
  <c r="AM12" i="13" s="1"/>
  <c r="AK377" i="13"/>
  <c r="AK12" i="13" s="1"/>
  <c r="AI377" i="13"/>
  <c r="AI12" i="13" s="1"/>
  <c r="AE377" i="13"/>
  <c r="AE12" i="13" s="1"/>
  <c r="AC377" i="13"/>
  <c r="AC12" i="13" s="1"/>
  <c r="Y377" i="13"/>
  <c r="Y12" i="13" s="1"/>
  <c r="W377" i="13"/>
  <c r="W12" i="13" s="1"/>
  <c r="U377" i="13"/>
  <c r="U12" i="13" s="1"/>
  <c r="S377" i="13"/>
  <c r="S12" i="13" s="1"/>
  <c r="Q377" i="13"/>
  <c r="Q12" i="13" s="1"/>
  <c r="O377" i="13"/>
  <c r="O12" i="13" s="1"/>
  <c r="M377" i="13"/>
  <c r="M12" i="13" s="1"/>
  <c r="K377" i="13"/>
  <c r="K12" i="13" s="1"/>
  <c r="I377" i="13"/>
  <c r="I12" i="13" s="1"/>
  <c r="H376" i="13"/>
  <c r="H11" i="13" s="1"/>
  <c r="X340" i="13"/>
  <c r="E402" i="13"/>
  <c r="AQ402" i="13"/>
  <c r="AK402" i="13"/>
  <c r="AE402" i="13"/>
  <c r="Y402" i="13"/>
  <c r="S402" i="13"/>
  <c r="M402" i="13"/>
  <c r="AN417" i="13"/>
  <c r="P417" i="13"/>
  <c r="Y417" i="13"/>
  <c r="AQ396" i="13"/>
  <c r="AQ376" i="13"/>
  <c r="AQ11" i="13" s="1"/>
  <c r="AM376" i="13"/>
  <c r="AM11" i="13" s="1"/>
  <c r="AK376" i="13"/>
  <c r="AK11" i="13" s="1"/>
  <c r="AI376" i="13"/>
  <c r="AI11" i="13" s="1"/>
  <c r="AG376" i="13"/>
  <c r="AG11" i="13" s="1"/>
  <c r="AE376" i="13"/>
  <c r="AE11" i="13" s="1"/>
  <c r="AC376" i="13"/>
  <c r="AC11" i="13" s="1"/>
  <c r="AA376" i="13"/>
  <c r="AA11" i="13" s="1"/>
  <c r="Y376" i="13"/>
  <c r="Y11" i="13" s="1"/>
  <c r="W376" i="13"/>
  <c r="W11" i="13" s="1"/>
  <c r="S376" i="13"/>
  <c r="S11" i="13" s="1"/>
  <c r="O376" i="13"/>
  <c r="O11" i="13" s="1"/>
  <c r="M376" i="13"/>
  <c r="M11" i="13" s="1"/>
  <c r="K376" i="13"/>
  <c r="K11" i="13" s="1"/>
  <c r="I376" i="13"/>
  <c r="I11" i="13" s="1"/>
  <c r="AP379" i="13"/>
  <c r="AP27" i="13" s="1"/>
  <c r="AN379" i="13"/>
  <c r="AN27" i="13" s="1"/>
  <c r="AL379" i="13"/>
  <c r="AL27" i="13" s="1"/>
  <c r="AF379" i="13"/>
  <c r="AF27" i="13" s="1"/>
  <c r="AD379" i="13"/>
  <c r="AD27" i="13" s="1"/>
  <c r="AB379" i="13"/>
  <c r="AB27" i="13" s="1"/>
  <c r="Z379" i="13"/>
  <c r="Z27" i="13" s="1"/>
  <c r="X379" i="13"/>
  <c r="X27" i="13" s="1"/>
  <c r="T379" i="13"/>
  <c r="T27" i="13" s="1"/>
  <c r="R379" i="13"/>
  <c r="R27" i="13" s="1"/>
  <c r="N379" i="13"/>
  <c r="N27" i="13" s="1"/>
  <c r="L379" i="13"/>
  <c r="L27" i="13" s="1"/>
  <c r="J379" i="13"/>
  <c r="J27" i="13" s="1"/>
  <c r="H379" i="13"/>
  <c r="H27" i="13" s="1"/>
  <c r="AP378" i="13"/>
  <c r="AP13" i="13" s="1"/>
  <c r="AN378" i="13"/>
  <c r="AN13" i="13" s="1"/>
  <c r="AJ378" i="13"/>
  <c r="AJ13" i="13" s="1"/>
  <c r="AD378" i="13"/>
  <c r="AD13" i="13" s="1"/>
  <c r="Z378" i="13"/>
  <c r="Z13" i="13" s="1"/>
  <c r="X378" i="13"/>
  <c r="X13" i="13" s="1"/>
  <c r="V378" i="13"/>
  <c r="V13" i="13" s="1"/>
  <c r="N378" i="13"/>
  <c r="N13" i="13" s="1"/>
  <c r="H378" i="13"/>
  <c r="H13" i="13" s="1"/>
  <c r="AN377" i="13"/>
  <c r="AN12" i="13" s="1"/>
  <c r="AJ377" i="13"/>
  <c r="AJ12" i="13" s="1"/>
  <c r="AH377" i="13"/>
  <c r="AH12" i="13" s="1"/>
  <c r="AD377" i="13"/>
  <c r="AD12" i="13" s="1"/>
  <c r="AB377" i="13"/>
  <c r="AB12" i="13" s="1"/>
  <c r="Z377" i="13"/>
  <c r="X377" i="13"/>
  <c r="X12" i="13" s="1"/>
  <c r="V377" i="13"/>
  <c r="V12" i="13" s="1"/>
  <c r="T377" i="13"/>
  <c r="T12" i="13" s="1"/>
  <c r="P377" i="13"/>
  <c r="P12" i="13" s="1"/>
  <c r="N377" i="13"/>
  <c r="L377" i="13"/>
  <c r="L12" i="13" s="1"/>
  <c r="J377" i="13"/>
  <c r="J12" i="13" s="1"/>
  <c r="H302" i="13"/>
  <c r="H305" i="13"/>
  <c r="G431" i="13"/>
  <c r="R396" i="13"/>
  <c r="S396" i="13" s="1"/>
  <c r="AD396" i="13"/>
  <c r="AA396" i="13"/>
  <c r="AL396" i="13"/>
  <c r="AN396" i="13" s="1"/>
  <c r="Z396" i="13"/>
  <c r="N396" i="13"/>
  <c r="Z230" i="13"/>
  <c r="E150" i="13"/>
  <c r="AN402" i="13"/>
  <c r="AE428" i="13"/>
  <c r="AH417" i="13"/>
  <c r="M381" i="13"/>
  <c r="Y381" i="13"/>
  <c r="AK381" i="13"/>
  <c r="V402" i="13"/>
  <c r="AH381" i="13"/>
  <c r="F500" i="13"/>
  <c r="AO305" i="13"/>
  <c r="E381" i="13"/>
  <c r="AG305" i="13"/>
  <c r="E308" i="13"/>
  <c r="E233" i="13"/>
  <c r="F345" i="13"/>
  <c r="U300" i="13"/>
  <c r="U340" i="13"/>
  <c r="I340" i="13"/>
  <c r="E343" i="13"/>
  <c r="AL340" i="13"/>
  <c r="AD340" i="13"/>
  <c r="T340" i="13"/>
  <c r="H145" i="13"/>
  <c r="AJ145" i="13"/>
  <c r="AF145" i="13"/>
  <c r="X145" i="13"/>
  <c r="T145" i="13"/>
  <c r="L145" i="13"/>
  <c r="F148" i="13"/>
  <c r="AG145" i="13"/>
  <c r="U145" i="13"/>
  <c r="I145" i="13"/>
  <c r="AH396" i="13"/>
  <c r="P381" i="13"/>
  <c r="AN381" i="13"/>
  <c r="E591" i="13"/>
  <c r="H590" i="13"/>
  <c r="F591" i="13"/>
  <c r="F434" i="13"/>
  <c r="E434" i="13"/>
  <c r="G432" i="13"/>
  <c r="G430" i="13"/>
  <c r="M428" i="13"/>
  <c r="G429" i="13"/>
  <c r="AH428" i="13"/>
  <c r="AB428" i="13"/>
  <c r="P428" i="13"/>
  <c r="F150" i="13"/>
  <c r="N305" i="13"/>
  <c r="U305" i="13"/>
  <c r="AC305" i="13"/>
  <c r="AL305" i="13"/>
  <c r="F306" i="13"/>
  <c r="E231" i="13"/>
  <c r="AP230" i="13"/>
  <c r="AL230" i="13"/>
  <c r="AJ230" i="13"/>
  <c r="AF230" i="13"/>
  <c r="AD230" i="13"/>
  <c r="X230" i="13"/>
  <c r="T230" i="13"/>
  <c r="R230" i="13"/>
  <c r="N230" i="13"/>
  <c r="F381" i="13"/>
  <c r="F402" i="13"/>
  <c r="E418" i="13"/>
  <c r="G418" i="13" s="1"/>
  <c r="G427" i="13"/>
  <c r="G425" i="13"/>
  <c r="AQ428" i="13"/>
  <c r="AK428" i="13"/>
  <c r="S428" i="13"/>
  <c r="F398" i="13"/>
  <c r="E344" i="13"/>
  <c r="AP340" i="13"/>
  <c r="AJ340" i="13"/>
  <c r="Z340" i="13"/>
  <c r="L340" i="13"/>
  <c r="E342" i="13"/>
  <c r="F149" i="13"/>
  <c r="F147" i="13"/>
  <c r="F397" i="13"/>
  <c r="I396" i="13"/>
  <c r="E397" i="13"/>
  <c r="L396" i="13"/>
  <c r="M315" i="13"/>
  <c r="Y315" i="13"/>
  <c r="E398" i="13"/>
  <c r="J428" i="13"/>
  <c r="J417" i="13"/>
  <c r="J402" i="13"/>
  <c r="K305" i="13"/>
  <c r="O305" i="13"/>
  <c r="T305" i="13"/>
  <c r="W305" i="13"/>
  <c r="AA305" i="13"/>
  <c r="AF305" i="13"/>
  <c r="AI305" i="13"/>
  <c r="AM305" i="13"/>
  <c r="E307" i="13"/>
  <c r="E309" i="13"/>
  <c r="H340" i="13"/>
  <c r="Z300" i="13"/>
  <c r="AO145" i="13"/>
  <c r="AI145" i="13"/>
  <c r="F146" i="13"/>
  <c r="AC145" i="13"/>
  <c r="W145" i="13"/>
  <c r="Q145" i="13"/>
  <c r="F195" i="13"/>
  <c r="AE315" i="13"/>
  <c r="AK315" i="13"/>
  <c r="AQ315" i="13"/>
  <c r="P320" i="13"/>
  <c r="V320" i="13"/>
  <c r="AB320" i="13"/>
  <c r="AH320" i="13"/>
  <c r="AN320" i="13"/>
  <c r="J325" i="13"/>
  <c r="M325" i="13"/>
  <c r="P325" i="13"/>
  <c r="S325" i="13"/>
  <c r="F309" i="13"/>
  <c r="F308" i="13"/>
  <c r="AP305" i="13"/>
  <c r="AJ305" i="13"/>
  <c r="AJ300" i="13"/>
  <c r="AD305" i="13"/>
  <c r="X305" i="13"/>
  <c r="R305" i="13"/>
  <c r="F307" i="13"/>
  <c r="AM300" i="13"/>
  <c r="AI300" i="13"/>
  <c r="F344" i="13"/>
  <c r="F343" i="13"/>
  <c r="AM340" i="13"/>
  <c r="AA340" i="13"/>
  <c r="O340" i="13"/>
  <c r="E146" i="13"/>
  <c r="E149" i="13"/>
  <c r="E148" i="13"/>
  <c r="AP145" i="13"/>
  <c r="AL145" i="13"/>
  <c r="AN145" i="13" s="1"/>
  <c r="AD145" i="13"/>
  <c r="Z145" i="13"/>
  <c r="AB145" i="13" s="1"/>
  <c r="R145" i="13"/>
  <c r="N145" i="13"/>
  <c r="E147" i="13"/>
  <c r="K145" i="13"/>
  <c r="K300" i="13"/>
  <c r="N300" i="13"/>
  <c r="AO340" i="13"/>
  <c r="AI340" i="13"/>
  <c r="AC340" i="13"/>
  <c r="W340" i="13"/>
  <c r="Q340" i="13"/>
  <c r="K340" i="13"/>
  <c r="L305" i="13"/>
  <c r="E234" i="13"/>
  <c r="AO230" i="13"/>
  <c r="AG230" i="13"/>
  <c r="AC230" i="13"/>
  <c r="U230" i="13"/>
  <c r="Q230" i="13"/>
  <c r="H230" i="13"/>
  <c r="M330" i="13"/>
  <c r="P330" i="13"/>
  <c r="V330" i="13"/>
  <c r="Y330" i="13"/>
  <c r="AB330" i="13"/>
  <c r="AE330" i="13"/>
  <c r="AH330" i="13"/>
  <c r="AK330" i="13"/>
  <c r="AN330" i="13"/>
  <c r="AQ330" i="13"/>
  <c r="P335" i="13"/>
  <c r="V335" i="13"/>
  <c r="AB335" i="13"/>
  <c r="AH335" i="13"/>
  <c r="AN335" i="13"/>
  <c r="M345" i="13"/>
  <c r="S345" i="13"/>
  <c r="Y345" i="13"/>
  <c r="AE345" i="13"/>
  <c r="AK345" i="13"/>
  <c r="P350" i="13"/>
  <c r="V350" i="13"/>
  <c r="AB350" i="13"/>
  <c r="AH350" i="13"/>
  <c r="AN350" i="13"/>
  <c r="J355" i="13"/>
  <c r="P355" i="13"/>
  <c r="V355" i="13"/>
  <c r="AB355" i="13"/>
  <c r="AH355" i="13"/>
  <c r="P360" i="13"/>
  <c r="V360" i="13"/>
  <c r="AB360" i="13"/>
  <c r="AH360" i="13"/>
  <c r="AN360" i="13"/>
  <c r="J365" i="13"/>
  <c r="P365" i="13"/>
  <c r="V365" i="13"/>
  <c r="AB365" i="13"/>
  <c r="AH365" i="13"/>
  <c r="AN365" i="13"/>
  <c r="P370" i="13"/>
  <c r="V370" i="13"/>
  <c r="AB370" i="13"/>
  <c r="AH370" i="13"/>
  <c r="AN370" i="13"/>
  <c r="E195" i="13"/>
  <c r="F231" i="13"/>
  <c r="F234" i="13"/>
  <c r="F233" i="13"/>
  <c r="AM230" i="13"/>
  <c r="AI230" i="13"/>
  <c r="AA230" i="13"/>
  <c r="W230" i="13"/>
  <c r="O230" i="13"/>
  <c r="K230" i="13"/>
  <c r="F232" i="13"/>
  <c r="I230" i="13"/>
  <c r="E232" i="13"/>
  <c r="J275" i="13"/>
  <c r="M275" i="13"/>
  <c r="P275" i="13"/>
  <c r="S275" i="13"/>
  <c r="V275" i="13"/>
  <c r="Y275" i="13"/>
  <c r="AB275" i="13"/>
  <c r="AE275" i="13"/>
  <c r="AH275" i="13"/>
  <c r="AK275" i="13"/>
  <c r="AN275" i="13"/>
  <c r="AQ275" i="13"/>
  <c r="V280" i="13"/>
  <c r="AB280" i="13"/>
  <c r="AH280" i="13"/>
  <c r="AN280" i="13"/>
  <c r="P315" i="13"/>
  <c r="V315" i="13"/>
  <c r="AB315" i="13"/>
  <c r="AH315" i="13"/>
  <c r="AN315" i="13"/>
  <c r="M320" i="13"/>
  <c r="S320" i="13"/>
  <c r="Y320" i="13"/>
  <c r="AE320" i="13"/>
  <c r="AK320" i="13"/>
  <c r="AQ320" i="13"/>
  <c r="V325" i="13"/>
  <c r="Y325" i="13"/>
  <c r="AB325" i="13"/>
  <c r="AE325" i="13"/>
  <c r="AH325" i="13"/>
  <c r="AK325" i="13"/>
  <c r="AN325" i="13"/>
  <c r="AQ325" i="13"/>
  <c r="M335" i="13"/>
  <c r="S335" i="13"/>
  <c r="Y335" i="13"/>
  <c r="AE335" i="13"/>
  <c r="AK335" i="13"/>
  <c r="AQ335" i="13"/>
  <c r="P345" i="13"/>
  <c r="V345" i="13"/>
  <c r="AB345" i="13"/>
  <c r="AH345" i="13"/>
  <c r="AN345" i="13"/>
  <c r="M350" i="13"/>
  <c r="S350" i="13"/>
  <c r="Y350" i="13"/>
  <c r="AE350" i="13"/>
  <c r="AK350" i="13"/>
  <c r="AQ350" i="13"/>
  <c r="M355" i="13"/>
  <c r="S355" i="13"/>
  <c r="Y355" i="13"/>
  <c r="AE355" i="13"/>
  <c r="AK355" i="13"/>
  <c r="AQ355" i="13"/>
  <c r="M360" i="13"/>
  <c r="S360" i="13"/>
  <c r="Y360" i="13"/>
  <c r="AE360" i="13"/>
  <c r="AK360" i="13"/>
  <c r="AQ360" i="13"/>
  <c r="M365" i="13"/>
  <c r="Y365" i="13"/>
  <c r="AE365" i="13"/>
  <c r="AK365" i="13"/>
  <c r="AQ365" i="13"/>
  <c r="M370" i="13"/>
  <c r="Y370" i="13"/>
  <c r="AE370" i="13"/>
  <c r="AK370" i="13"/>
  <c r="AQ370" i="13"/>
  <c r="J370" i="13"/>
  <c r="J360" i="13"/>
  <c r="F355" i="13"/>
  <c r="J350" i="13"/>
  <c r="J345" i="13"/>
  <c r="J335" i="13"/>
  <c r="J330" i="13"/>
  <c r="J320" i="13"/>
  <c r="J315" i="13"/>
  <c r="L230" i="13"/>
  <c r="F265" i="13"/>
  <c r="G265" i="13" s="1"/>
  <c r="M160" i="13"/>
  <c r="S160" i="13"/>
  <c r="Y160" i="13"/>
  <c r="AE160" i="13"/>
  <c r="AK160" i="13"/>
  <c r="AQ160" i="13"/>
  <c r="M165" i="13"/>
  <c r="S165" i="13"/>
  <c r="Y165" i="13"/>
  <c r="AE165" i="13"/>
  <c r="AK165" i="13"/>
  <c r="AQ165" i="13"/>
  <c r="P170" i="13"/>
  <c r="V170" i="13"/>
  <c r="AB170" i="13"/>
  <c r="AH170" i="13"/>
  <c r="AN170" i="13"/>
  <c r="J175" i="13"/>
  <c r="P175" i="13"/>
  <c r="V175" i="13"/>
  <c r="AB175" i="13"/>
  <c r="AH175" i="13"/>
  <c r="AN175" i="13"/>
  <c r="J180" i="13"/>
  <c r="M180" i="13"/>
  <c r="P180" i="13"/>
  <c r="S180" i="13"/>
  <c r="Y180" i="13"/>
  <c r="AB180" i="13"/>
  <c r="AE180" i="13"/>
  <c r="AK180" i="13"/>
  <c r="AQ180" i="13"/>
  <c r="M190" i="13"/>
  <c r="S190" i="13"/>
  <c r="Y190" i="13"/>
  <c r="AE190" i="13"/>
  <c r="AK190" i="13"/>
  <c r="AQ190" i="13"/>
  <c r="J195" i="13"/>
  <c r="M195" i="13"/>
  <c r="S195" i="13"/>
  <c r="V195" i="13"/>
  <c r="Y195" i="13"/>
  <c r="AB195" i="13"/>
  <c r="AE195" i="13"/>
  <c r="AH195" i="13"/>
  <c r="AK195" i="13"/>
  <c r="AN195" i="13"/>
  <c r="AQ195" i="13"/>
  <c r="J235" i="13"/>
  <c r="P235" i="13"/>
  <c r="V235" i="13"/>
  <c r="AB235" i="13"/>
  <c r="AH235" i="13"/>
  <c r="AN235" i="13"/>
  <c r="M310" i="13"/>
  <c r="S310" i="13"/>
  <c r="Y310" i="13"/>
  <c r="AE310" i="13"/>
  <c r="AK310" i="13"/>
  <c r="AQ310" i="13"/>
  <c r="P150" i="13"/>
  <c r="J155" i="13"/>
  <c r="M155" i="13"/>
  <c r="P155" i="13"/>
  <c r="S155" i="13"/>
  <c r="V155" i="13"/>
  <c r="Y155" i="13"/>
  <c r="AB155" i="13"/>
  <c r="AE155" i="13"/>
  <c r="AH155" i="13"/>
  <c r="AK155" i="13"/>
  <c r="AN155" i="13"/>
  <c r="AQ155" i="13"/>
  <c r="M270" i="13"/>
  <c r="S270" i="13"/>
  <c r="Y270" i="13"/>
  <c r="AE270" i="13"/>
  <c r="AK270" i="13"/>
  <c r="AQ270" i="13"/>
  <c r="M280" i="13"/>
  <c r="P280" i="13"/>
  <c r="S280" i="13"/>
  <c r="Y280" i="13"/>
  <c r="AE280" i="13"/>
  <c r="AK280" i="13"/>
  <c r="AQ280" i="13"/>
  <c r="J310" i="13"/>
  <c r="P310" i="13"/>
  <c r="V310" i="13"/>
  <c r="AB310" i="13"/>
  <c r="AH310" i="13"/>
  <c r="AN310" i="13"/>
  <c r="F310" i="13"/>
  <c r="J280" i="13"/>
  <c r="M150" i="13"/>
  <c r="S150" i="13"/>
  <c r="V150" i="13"/>
  <c r="Y150" i="13"/>
  <c r="AB150" i="13"/>
  <c r="AE150" i="13"/>
  <c r="AH150" i="13"/>
  <c r="AK150" i="13"/>
  <c r="AN150" i="13"/>
  <c r="AQ150" i="13"/>
  <c r="J160" i="13"/>
  <c r="P160" i="13"/>
  <c r="V160" i="13"/>
  <c r="AB160" i="13"/>
  <c r="AH160" i="13"/>
  <c r="AN160" i="13"/>
  <c r="P165" i="13"/>
  <c r="V165" i="13"/>
  <c r="AB165" i="13"/>
  <c r="AH165" i="13"/>
  <c r="AN165" i="13"/>
  <c r="M170" i="13"/>
  <c r="S170" i="13"/>
  <c r="Y170" i="13"/>
  <c r="AE170" i="13"/>
  <c r="AK170" i="13"/>
  <c r="AQ170" i="13"/>
  <c r="M175" i="13"/>
  <c r="S175" i="13"/>
  <c r="Y175" i="13"/>
  <c r="AE175" i="13"/>
  <c r="AK175" i="13"/>
  <c r="AQ175" i="13"/>
  <c r="V180" i="13"/>
  <c r="AH180" i="13"/>
  <c r="AN180" i="13"/>
  <c r="J185" i="13"/>
  <c r="M185" i="13"/>
  <c r="P185" i="13"/>
  <c r="S185" i="13"/>
  <c r="V185" i="13"/>
  <c r="Y185" i="13"/>
  <c r="AB185" i="13"/>
  <c r="AE185" i="13"/>
  <c r="AH185" i="13"/>
  <c r="AK185" i="13"/>
  <c r="AN185" i="13"/>
  <c r="AQ185" i="13"/>
  <c r="P190" i="13"/>
  <c r="V190" i="13"/>
  <c r="AB190" i="13"/>
  <c r="AH190" i="13"/>
  <c r="AN190" i="13"/>
  <c r="P195" i="13"/>
  <c r="M235" i="13"/>
  <c r="S235" i="13"/>
  <c r="Y235" i="13"/>
  <c r="AE235" i="13"/>
  <c r="AK235" i="13"/>
  <c r="AQ235" i="13"/>
  <c r="J265" i="13"/>
  <c r="M265" i="13"/>
  <c r="P265" i="13"/>
  <c r="S265" i="13"/>
  <c r="V265" i="13"/>
  <c r="Y265" i="13"/>
  <c r="AB265" i="13"/>
  <c r="AE265" i="13"/>
  <c r="AH265" i="13"/>
  <c r="AK265" i="13"/>
  <c r="AN265" i="13"/>
  <c r="AQ265" i="13"/>
  <c r="P270" i="13"/>
  <c r="V270" i="13"/>
  <c r="AB270" i="13"/>
  <c r="AH270" i="13"/>
  <c r="AN270" i="13"/>
  <c r="J270" i="13"/>
  <c r="F235" i="13"/>
  <c r="J190" i="13"/>
  <c r="F175" i="13"/>
  <c r="G175" i="13" s="1"/>
  <c r="J170" i="13"/>
  <c r="J165" i="13"/>
  <c r="F160" i="13"/>
  <c r="J150" i="13"/>
  <c r="AA35" i="13"/>
  <c r="AP125" i="13"/>
  <c r="AO125" i="13"/>
  <c r="AM125" i="13"/>
  <c r="AL125" i="13"/>
  <c r="AJ125" i="13"/>
  <c r="AI125" i="13"/>
  <c r="AG125" i="13"/>
  <c r="AF125" i="13"/>
  <c r="AD125" i="13"/>
  <c r="AC125" i="13"/>
  <c r="AA125" i="13"/>
  <c r="Z125" i="13"/>
  <c r="X125" i="13"/>
  <c r="W125" i="13"/>
  <c r="U125" i="13"/>
  <c r="T125" i="13"/>
  <c r="R125" i="13"/>
  <c r="Q125" i="13"/>
  <c r="O125" i="13"/>
  <c r="N125" i="13"/>
  <c r="L125" i="13"/>
  <c r="K125" i="13"/>
  <c r="I125" i="13"/>
  <c r="H125" i="13"/>
  <c r="AP120" i="13"/>
  <c r="AO120" i="13"/>
  <c r="AM120" i="13"/>
  <c r="AL120" i="13"/>
  <c r="AJ120" i="13"/>
  <c r="AI120" i="13"/>
  <c r="AG120" i="13"/>
  <c r="AF120" i="13"/>
  <c r="AD120" i="13"/>
  <c r="AC120" i="13"/>
  <c r="AA120" i="13"/>
  <c r="Z120" i="13"/>
  <c r="X120" i="13"/>
  <c r="W120" i="13"/>
  <c r="U120" i="13"/>
  <c r="T120" i="13"/>
  <c r="R120" i="13"/>
  <c r="Q120" i="13"/>
  <c r="O120" i="13"/>
  <c r="N120" i="13"/>
  <c r="L120" i="13"/>
  <c r="K120" i="13"/>
  <c r="I120" i="13"/>
  <c r="H120" i="13"/>
  <c r="AP115" i="13"/>
  <c r="AO115" i="13"/>
  <c r="AM115" i="13"/>
  <c r="AL115" i="13"/>
  <c r="AJ115" i="13"/>
  <c r="AI115" i="13"/>
  <c r="AG115" i="13"/>
  <c r="AF115" i="13"/>
  <c r="AD115" i="13"/>
  <c r="AC115" i="13"/>
  <c r="AA115" i="13"/>
  <c r="Z115" i="13"/>
  <c r="X115" i="13"/>
  <c r="W115" i="13"/>
  <c r="U115" i="13"/>
  <c r="T115" i="13"/>
  <c r="R115" i="13"/>
  <c r="Q115" i="13"/>
  <c r="O115" i="13"/>
  <c r="N115" i="13"/>
  <c r="L115" i="13"/>
  <c r="K115" i="13"/>
  <c r="I115" i="13"/>
  <c r="H115" i="13"/>
  <c r="AP110" i="13"/>
  <c r="AO110" i="13"/>
  <c r="AM110" i="13"/>
  <c r="AL110" i="13"/>
  <c r="AJ110" i="13"/>
  <c r="AI110" i="13"/>
  <c r="AG110" i="13"/>
  <c r="AF110" i="13"/>
  <c r="AD110" i="13"/>
  <c r="AC110" i="13"/>
  <c r="AA110" i="13"/>
  <c r="Z110" i="13"/>
  <c r="X110" i="13"/>
  <c r="W110" i="13"/>
  <c r="U110" i="13"/>
  <c r="T110" i="13"/>
  <c r="R110" i="13"/>
  <c r="Q110" i="13"/>
  <c r="O110" i="13"/>
  <c r="N110" i="13"/>
  <c r="L110" i="13"/>
  <c r="K110" i="13"/>
  <c r="I110" i="13"/>
  <c r="H110" i="13"/>
  <c r="AP105" i="13"/>
  <c r="AO105" i="13"/>
  <c r="AM105" i="13"/>
  <c r="AL105" i="13"/>
  <c r="AJ105" i="13"/>
  <c r="AI105" i="13"/>
  <c r="AG105" i="13"/>
  <c r="AF105" i="13"/>
  <c r="AD105" i="13"/>
  <c r="AC105" i="13"/>
  <c r="AA105" i="13"/>
  <c r="Z105" i="13"/>
  <c r="X105" i="13"/>
  <c r="W105" i="13"/>
  <c r="U105" i="13"/>
  <c r="T105" i="13"/>
  <c r="R105" i="13"/>
  <c r="Q105" i="13"/>
  <c r="O105" i="13"/>
  <c r="N105" i="13"/>
  <c r="L105" i="13"/>
  <c r="K105" i="13"/>
  <c r="I105" i="13"/>
  <c r="H105" i="13"/>
  <c r="AP90" i="13"/>
  <c r="AO90" i="13"/>
  <c r="AM90" i="13"/>
  <c r="AL90" i="13"/>
  <c r="AJ90" i="13"/>
  <c r="AI90" i="13"/>
  <c r="AG90" i="13"/>
  <c r="AF90" i="13"/>
  <c r="AD90" i="13"/>
  <c r="AC90" i="13"/>
  <c r="AA90" i="13"/>
  <c r="Z90" i="13"/>
  <c r="X90" i="13"/>
  <c r="W90" i="13"/>
  <c r="U90" i="13"/>
  <c r="T90" i="13"/>
  <c r="R90" i="13"/>
  <c r="Q90" i="13"/>
  <c r="O90" i="13"/>
  <c r="N90" i="13"/>
  <c r="L90" i="13"/>
  <c r="K90" i="13"/>
  <c r="I90" i="13"/>
  <c r="H90" i="13"/>
  <c r="AP75" i="13"/>
  <c r="AO75" i="13"/>
  <c r="AM75" i="13"/>
  <c r="AL75" i="13"/>
  <c r="AJ75" i="13"/>
  <c r="AI75" i="13"/>
  <c r="AG75" i="13"/>
  <c r="AF75" i="13"/>
  <c r="AD75" i="13"/>
  <c r="AC75" i="13"/>
  <c r="AA75" i="13"/>
  <c r="Z75" i="13"/>
  <c r="X75" i="13"/>
  <c r="W75" i="13"/>
  <c r="U75" i="13"/>
  <c r="T75" i="13"/>
  <c r="R75" i="13"/>
  <c r="Q75" i="13"/>
  <c r="O75" i="13"/>
  <c r="N75" i="13"/>
  <c r="L75" i="13"/>
  <c r="K75" i="13"/>
  <c r="I75" i="13"/>
  <c r="H75" i="13"/>
  <c r="AP70" i="13"/>
  <c r="AO70" i="13"/>
  <c r="AM70" i="13"/>
  <c r="AL70" i="13"/>
  <c r="AJ70" i="13"/>
  <c r="AI70" i="13"/>
  <c r="AG70" i="13"/>
  <c r="AF70" i="13"/>
  <c r="AD70" i="13"/>
  <c r="AC70" i="13"/>
  <c r="AA70" i="13"/>
  <c r="Z70" i="13"/>
  <c r="X70" i="13"/>
  <c r="W70" i="13"/>
  <c r="U70" i="13"/>
  <c r="T70" i="13"/>
  <c r="R70" i="13"/>
  <c r="Q70" i="13"/>
  <c r="O70" i="13"/>
  <c r="N70" i="13"/>
  <c r="L70" i="13"/>
  <c r="K70" i="13"/>
  <c r="I70" i="13"/>
  <c r="H70" i="13"/>
  <c r="AP55" i="13"/>
  <c r="AO55" i="13"/>
  <c r="AM55" i="13"/>
  <c r="AL55" i="13"/>
  <c r="AJ55" i="13"/>
  <c r="AI55" i="13"/>
  <c r="AG55" i="13"/>
  <c r="AF55" i="13"/>
  <c r="AD55" i="13"/>
  <c r="AC55" i="13"/>
  <c r="AA55" i="13"/>
  <c r="Z55" i="13"/>
  <c r="X55" i="13"/>
  <c r="W55" i="13"/>
  <c r="U55" i="13"/>
  <c r="T55" i="13"/>
  <c r="R55" i="13"/>
  <c r="Q55" i="13"/>
  <c r="O55" i="13"/>
  <c r="N55" i="13"/>
  <c r="L55" i="13"/>
  <c r="K55" i="13"/>
  <c r="I55" i="13"/>
  <c r="H55" i="13"/>
  <c r="AP50" i="13"/>
  <c r="AO50" i="13"/>
  <c r="AM50" i="13"/>
  <c r="AL50" i="13"/>
  <c r="AJ50" i="13"/>
  <c r="AI50" i="13"/>
  <c r="AG50" i="13"/>
  <c r="AF50" i="13"/>
  <c r="AD50" i="13"/>
  <c r="AC50" i="13"/>
  <c r="AA50" i="13"/>
  <c r="Z50" i="13"/>
  <c r="X50" i="13"/>
  <c r="W50" i="13"/>
  <c r="U50" i="13"/>
  <c r="T50" i="13"/>
  <c r="R50" i="13"/>
  <c r="Q50" i="13"/>
  <c r="O50" i="13"/>
  <c r="N50" i="13"/>
  <c r="L50" i="13"/>
  <c r="K50" i="13"/>
  <c r="I50" i="13"/>
  <c r="H50" i="13"/>
  <c r="AP45" i="13"/>
  <c r="AO45" i="13"/>
  <c r="AM45" i="13"/>
  <c r="AL45" i="13"/>
  <c r="AJ45" i="13"/>
  <c r="AI45" i="13"/>
  <c r="AG45" i="13"/>
  <c r="AF45" i="13"/>
  <c r="AD45" i="13"/>
  <c r="AC45" i="13"/>
  <c r="AA45" i="13"/>
  <c r="Z45" i="13"/>
  <c r="X45" i="13"/>
  <c r="W45" i="13"/>
  <c r="U45" i="13"/>
  <c r="T45" i="13"/>
  <c r="R45" i="13"/>
  <c r="Q45" i="13"/>
  <c r="O45" i="13"/>
  <c r="N45" i="13"/>
  <c r="L45" i="13"/>
  <c r="K45" i="13"/>
  <c r="I45" i="13"/>
  <c r="H45" i="13"/>
  <c r="I40" i="13"/>
  <c r="K40" i="13"/>
  <c r="L40" i="13"/>
  <c r="N40" i="13"/>
  <c r="O40" i="13"/>
  <c r="Q40" i="13"/>
  <c r="R40" i="13"/>
  <c r="T40" i="13"/>
  <c r="U40" i="13"/>
  <c r="W40" i="13"/>
  <c r="X40" i="13"/>
  <c r="Z40" i="13"/>
  <c r="AA40" i="13"/>
  <c r="AC40" i="13"/>
  <c r="AD40" i="13"/>
  <c r="AF40" i="13"/>
  <c r="AG40" i="13"/>
  <c r="AI40" i="13"/>
  <c r="AJ40" i="13"/>
  <c r="AL40" i="13"/>
  <c r="AM40" i="13"/>
  <c r="AO40" i="13"/>
  <c r="AP40" i="13"/>
  <c r="H40" i="13"/>
  <c r="F129" i="13"/>
  <c r="E129" i="13"/>
  <c r="F128" i="13"/>
  <c r="E128" i="13"/>
  <c r="F127" i="13"/>
  <c r="E127" i="13"/>
  <c r="F126" i="13"/>
  <c r="E126" i="13"/>
  <c r="F124" i="13"/>
  <c r="E124" i="13"/>
  <c r="F123" i="13"/>
  <c r="E123" i="13"/>
  <c r="F122" i="13"/>
  <c r="E122" i="13"/>
  <c r="F121" i="13"/>
  <c r="E121" i="13"/>
  <c r="F119" i="13"/>
  <c r="E119" i="13"/>
  <c r="F118" i="13"/>
  <c r="E118" i="13"/>
  <c r="F117" i="13"/>
  <c r="E117" i="13"/>
  <c r="F116" i="13"/>
  <c r="E116" i="13"/>
  <c r="F114" i="13"/>
  <c r="E114" i="13"/>
  <c r="F113" i="13"/>
  <c r="E113" i="13"/>
  <c r="F112" i="13"/>
  <c r="E112" i="13"/>
  <c r="F111" i="13"/>
  <c r="E111" i="13"/>
  <c r="F109" i="13"/>
  <c r="E109" i="13"/>
  <c r="F108" i="13"/>
  <c r="E108" i="13"/>
  <c r="F107" i="13"/>
  <c r="E107" i="13"/>
  <c r="F106" i="13"/>
  <c r="E106" i="13"/>
  <c r="F94" i="13"/>
  <c r="E94" i="13"/>
  <c r="F93" i="13"/>
  <c r="E93" i="13"/>
  <c r="F92" i="13"/>
  <c r="E92" i="13"/>
  <c r="F91" i="13"/>
  <c r="E91" i="13"/>
  <c r="F79" i="13"/>
  <c r="E79" i="13"/>
  <c r="F78" i="13"/>
  <c r="E78" i="13"/>
  <c r="F77" i="13"/>
  <c r="E77" i="13"/>
  <c r="F76" i="13"/>
  <c r="E76" i="13"/>
  <c r="F74" i="13"/>
  <c r="E74" i="13"/>
  <c r="F73" i="13"/>
  <c r="E73" i="13"/>
  <c r="F72" i="13"/>
  <c r="E72" i="13"/>
  <c r="F71" i="13"/>
  <c r="E71" i="13"/>
  <c r="F59" i="13"/>
  <c r="E59" i="13"/>
  <c r="F58" i="13"/>
  <c r="E58" i="13"/>
  <c r="F57" i="13"/>
  <c r="E57" i="13"/>
  <c r="F56" i="13"/>
  <c r="E56" i="13"/>
  <c r="F54" i="13"/>
  <c r="E54" i="13"/>
  <c r="F53" i="13"/>
  <c r="E53" i="13"/>
  <c r="F52" i="13"/>
  <c r="E52" i="13"/>
  <c r="F51" i="13"/>
  <c r="E51" i="13"/>
  <c r="F49" i="13"/>
  <c r="E49" i="13"/>
  <c r="F48" i="13"/>
  <c r="E48" i="13"/>
  <c r="F47" i="13"/>
  <c r="E47" i="13"/>
  <c r="F46" i="13"/>
  <c r="E46" i="13"/>
  <c r="F41" i="13"/>
  <c r="F42" i="13"/>
  <c r="F43" i="13"/>
  <c r="F44" i="13"/>
  <c r="E41" i="13"/>
  <c r="E42" i="13"/>
  <c r="E43" i="13"/>
  <c r="E44" i="13"/>
  <c r="AN355" i="13" l="1"/>
  <c r="AO378" i="13"/>
  <c r="AO13" i="13" s="1"/>
  <c r="AA378" i="13"/>
  <c r="AA13" i="13" s="1"/>
  <c r="F365" i="13"/>
  <c r="S370" i="13"/>
  <c r="F304" i="13"/>
  <c r="AC300" i="13"/>
  <c r="J378" i="13"/>
  <c r="J13" i="13" s="1"/>
  <c r="AB378" i="13"/>
  <c r="AB13" i="13" s="1"/>
  <c r="AH379" i="13"/>
  <c r="AH27" i="13" s="1"/>
  <c r="AI379" i="13"/>
  <c r="AI27" i="13" s="1"/>
  <c r="E330" i="13"/>
  <c r="G330" i="13" s="1"/>
  <c r="J45" i="13"/>
  <c r="AB45" i="13"/>
  <c r="J50" i="13"/>
  <c r="AB50" i="13"/>
  <c r="J55" i="13"/>
  <c r="AB55" i="13"/>
  <c r="S105" i="13"/>
  <c r="E304" i="13"/>
  <c r="L378" i="13"/>
  <c r="L13" i="13" s="1"/>
  <c r="AJ379" i="13"/>
  <c r="AJ27" i="13" s="1"/>
  <c r="AA377" i="13"/>
  <c r="AK378" i="13"/>
  <c r="AK13" i="13" s="1"/>
  <c r="O379" i="13"/>
  <c r="O27" i="13" s="1"/>
  <c r="P376" i="13"/>
  <c r="P11" i="13" s="1"/>
  <c r="O300" i="13"/>
  <c r="AP300" i="13"/>
  <c r="M396" i="13"/>
  <c r="AL378" i="13"/>
  <c r="AL13" i="13" s="1"/>
  <c r="AL25" i="13" s="1"/>
  <c r="AC378" i="13"/>
  <c r="AC13" i="13" s="1"/>
  <c r="T376" i="13"/>
  <c r="T11" i="13" s="1"/>
  <c r="AA300" i="13"/>
  <c r="AB300" i="13" s="1"/>
  <c r="X300" i="13"/>
  <c r="AB305" i="13"/>
  <c r="AP377" i="13"/>
  <c r="AP12" i="13" s="1"/>
  <c r="AP24" i="13" s="1"/>
  <c r="P379" i="13"/>
  <c r="P27" i="13" s="1"/>
  <c r="U376" i="13"/>
  <c r="U11" i="13" s="1"/>
  <c r="S379" i="13"/>
  <c r="S27" i="13" s="1"/>
  <c r="G170" i="13"/>
  <c r="AH590" i="13"/>
  <c r="AE396" i="13"/>
  <c r="W300" i="13"/>
  <c r="V305" i="13"/>
  <c r="U378" i="13"/>
  <c r="U13" i="13" s="1"/>
  <c r="T378" i="13"/>
  <c r="T13" i="13" s="1"/>
  <c r="T25" i="13" s="1"/>
  <c r="T300" i="13"/>
  <c r="V300" i="13" s="1"/>
  <c r="E18" i="13"/>
  <c r="G18" i="13" s="1"/>
  <c r="AI17" i="13"/>
  <c r="AA12" i="13"/>
  <c r="AA24" i="13" s="1"/>
  <c r="Z12" i="13"/>
  <c r="Z24" i="13" s="1"/>
  <c r="H23" i="13"/>
  <c r="N12" i="13"/>
  <c r="N24" i="13" s="1"/>
  <c r="P145" i="13"/>
  <c r="AD300" i="13"/>
  <c r="E417" i="13"/>
  <c r="AG377" i="13"/>
  <c r="AG12" i="13" s="1"/>
  <c r="AD376" i="13"/>
  <c r="AD11" i="13" s="1"/>
  <c r="E315" i="13"/>
  <c r="G315" i="13" s="1"/>
  <c r="F120" i="13"/>
  <c r="H377" i="13"/>
  <c r="H12" i="13" s="1"/>
  <c r="H24" i="13" s="1"/>
  <c r="H684" i="13"/>
  <c r="P305" i="13"/>
  <c r="AG300" i="13"/>
  <c r="P378" i="13"/>
  <c r="V379" i="13"/>
  <c r="V27" i="13" s="1"/>
  <c r="G165" i="13"/>
  <c r="G402" i="13"/>
  <c r="G155" i="13"/>
  <c r="E306" i="13"/>
  <c r="Q682" i="13"/>
  <c r="Q376" i="13"/>
  <c r="Q11" i="13" s="1"/>
  <c r="Q305" i="13"/>
  <c r="S305" i="13" s="1"/>
  <c r="AL377" i="13"/>
  <c r="AL300" i="13"/>
  <c r="AN300" i="13" s="1"/>
  <c r="Q300" i="13"/>
  <c r="F341" i="13"/>
  <c r="AF377" i="13"/>
  <c r="AF12" i="13" s="1"/>
  <c r="AF24" i="13" s="1"/>
  <c r="AF683" i="13"/>
  <c r="AF682" i="13" s="1"/>
  <c r="AF376" i="13"/>
  <c r="AF300" i="13"/>
  <c r="AF340" i="13"/>
  <c r="AH340" i="13" s="1"/>
  <c r="E341" i="13"/>
  <c r="AF378" i="13"/>
  <c r="AF13" i="13" s="1"/>
  <c r="AF25" i="13" s="1"/>
  <c r="E303" i="13"/>
  <c r="Q378" i="13"/>
  <c r="F303" i="13"/>
  <c r="AL376" i="13"/>
  <c r="AL11" i="13" s="1"/>
  <c r="AL23" i="13" s="1"/>
  <c r="R683" i="13"/>
  <c r="F683" i="13" s="1"/>
  <c r="R376" i="13"/>
  <c r="F301" i="13"/>
  <c r="R378" i="13"/>
  <c r="AO683" i="13"/>
  <c r="AO682" i="13" s="1"/>
  <c r="AO376" i="13"/>
  <c r="AO300" i="13"/>
  <c r="AO377" i="13"/>
  <c r="F342" i="13"/>
  <c r="G342" i="13" s="1"/>
  <c r="R340" i="13"/>
  <c r="F340" i="13" s="1"/>
  <c r="R684" i="13"/>
  <c r="F684" i="13" s="1"/>
  <c r="R300" i="13"/>
  <c r="R377" i="13"/>
  <c r="G270" i="13"/>
  <c r="O682" i="13"/>
  <c r="P396" i="13"/>
  <c r="O378" i="13"/>
  <c r="O13" i="13" s="1"/>
  <c r="AH378" i="13"/>
  <c r="P340" i="13"/>
  <c r="S682" i="13"/>
  <c r="K682" i="13"/>
  <c r="I682" i="13"/>
  <c r="AQ682" i="13"/>
  <c r="P682" i="13"/>
  <c r="G365" i="13"/>
  <c r="G310" i="13"/>
  <c r="G355" i="13"/>
  <c r="Y145" i="13"/>
  <c r="AM682" i="13"/>
  <c r="Y590" i="13"/>
  <c r="W682" i="13"/>
  <c r="AK105" i="13"/>
  <c r="J110" i="13"/>
  <c r="AB110" i="13"/>
  <c r="J115" i="13"/>
  <c r="AB115" i="13"/>
  <c r="J120" i="13"/>
  <c r="AB120" i="13"/>
  <c r="G345" i="13"/>
  <c r="G190" i="13"/>
  <c r="AA682" i="13"/>
  <c r="F50" i="13"/>
  <c r="E686" i="13"/>
  <c r="G320" i="13"/>
  <c r="J90" i="13"/>
  <c r="AB90" i="13"/>
  <c r="AB75" i="13"/>
  <c r="J70" i="13"/>
  <c r="AB70" i="13"/>
  <c r="M145" i="13"/>
  <c r="G591" i="13"/>
  <c r="S590" i="13"/>
  <c r="E75" i="13"/>
  <c r="G121" i="13"/>
  <c r="G124" i="13"/>
  <c r="G128" i="13"/>
  <c r="AE340" i="13"/>
  <c r="G307" i="13"/>
  <c r="Z682" i="13"/>
  <c r="AQ340" i="13"/>
  <c r="G309" i="13"/>
  <c r="AQ590" i="13"/>
  <c r="Y682" i="13"/>
  <c r="G350" i="13"/>
  <c r="G335" i="13"/>
  <c r="AH682" i="13"/>
  <c r="E40" i="13"/>
  <c r="F70" i="13"/>
  <c r="AG682" i="13"/>
  <c r="P230" i="13"/>
  <c r="J230" i="13"/>
  <c r="G234" i="13"/>
  <c r="G185" i="13"/>
  <c r="G235" i="13"/>
  <c r="G160" i="13"/>
  <c r="G180" i="13"/>
  <c r="G73" i="13"/>
  <c r="X682" i="13"/>
  <c r="AK682" i="13"/>
  <c r="AL682" i="13"/>
  <c r="G233" i="13"/>
  <c r="G275" i="13"/>
  <c r="AE682" i="13"/>
  <c r="G48" i="13"/>
  <c r="F686" i="13"/>
  <c r="G46" i="13"/>
  <c r="G49" i="13"/>
  <c r="G123" i="13"/>
  <c r="G127" i="13"/>
  <c r="AP682" i="13"/>
  <c r="G92" i="13"/>
  <c r="AJ682" i="13"/>
  <c r="J682" i="13"/>
  <c r="F40" i="13"/>
  <c r="F75" i="13"/>
  <c r="F90" i="13"/>
  <c r="F105" i="13"/>
  <c r="AQ145" i="13"/>
  <c r="V145" i="13"/>
  <c r="AK590" i="13"/>
  <c r="G72" i="13"/>
  <c r="G93" i="13"/>
  <c r="Y230" i="13"/>
  <c r="AB682" i="13"/>
  <c r="G325" i="13"/>
  <c r="AC682" i="13"/>
  <c r="AD682" i="13"/>
  <c r="G308" i="13"/>
  <c r="AN305" i="13"/>
  <c r="S230" i="13"/>
  <c r="AH305" i="13"/>
  <c r="V682" i="13"/>
  <c r="G231" i="13"/>
  <c r="G344" i="13"/>
  <c r="G381" i="13"/>
  <c r="G500" i="13"/>
  <c r="F26" i="13"/>
  <c r="AB590" i="13"/>
  <c r="F687" i="13"/>
  <c r="L682" i="13"/>
  <c r="V45" i="13"/>
  <c r="AN45" i="13"/>
  <c r="V50" i="13"/>
  <c r="V55" i="13"/>
  <c r="AN55" i="13"/>
  <c r="V70" i="13"/>
  <c r="V75" i="13"/>
  <c r="V90" i="13"/>
  <c r="AE105" i="13"/>
  <c r="V110" i="13"/>
  <c r="AN110" i="13"/>
  <c r="V115" i="13"/>
  <c r="AN115" i="13"/>
  <c r="V120" i="13"/>
  <c r="AQ305" i="13"/>
  <c r="N682" i="13"/>
  <c r="U682" i="13"/>
  <c r="AN682" i="13"/>
  <c r="G47" i="13"/>
  <c r="G71" i="13"/>
  <c r="G74" i="13"/>
  <c r="G91" i="13"/>
  <c r="G94" i="13"/>
  <c r="G122" i="13"/>
  <c r="G126" i="13"/>
  <c r="G129" i="13"/>
  <c r="P45" i="13"/>
  <c r="AH45" i="13"/>
  <c r="P50" i="13"/>
  <c r="P55" i="13"/>
  <c r="AH55" i="13"/>
  <c r="P70" i="13"/>
  <c r="AH75" i="13"/>
  <c r="P90" i="13"/>
  <c r="AH90" i="13"/>
  <c r="Y105" i="13"/>
  <c r="AQ105" i="13"/>
  <c r="P110" i="13"/>
  <c r="AH110" i="13"/>
  <c r="P115" i="13"/>
  <c r="AH115" i="13"/>
  <c r="AH120" i="13"/>
  <c r="V590" i="13"/>
  <c r="G695" i="13"/>
  <c r="M682" i="13"/>
  <c r="AN340" i="13"/>
  <c r="AK305" i="13"/>
  <c r="G150" i="13"/>
  <c r="G592" i="13"/>
  <c r="T682" i="13"/>
  <c r="G360" i="13"/>
  <c r="G370" i="13"/>
  <c r="G343" i="13"/>
  <c r="J305" i="13"/>
  <c r="AQ300" i="13"/>
  <c r="M305" i="13"/>
  <c r="G43" i="13"/>
  <c r="G42" i="13"/>
  <c r="G51" i="13"/>
  <c r="G53" i="13"/>
  <c r="G56" i="13"/>
  <c r="G58" i="13"/>
  <c r="G77" i="13"/>
  <c r="G79" i="13"/>
  <c r="G106" i="13"/>
  <c r="G108" i="13"/>
  <c r="G111" i="13"/>
  <c r="G113" i="13"/>
  <c r="G116" i="13"/>
  <c r="G118" i="13"/>
  <c r="G232" i="13"/>
  <c r="G397" i="13"/>
  <c r="G417" i="13"/>
  <c r="G41" i="13"/>
  <c r="G147" i="13"/>
  <c r="G434" i="13"/>
  <c r="AB396" i="13"/>
  <c r="G594" i="13"/>
  <c r="G694" i="13"/>
  <c r="G593" i="13"/>
  <c r="G690" i="13"/>
  <c r="G44" i="13"/>
  <c r="G52" i="13"/>
  <c r="G54" i="13"/>
  <c r="G57" i="13"/>
  <c r="G59" i="13"/>
  <c r="G76" i="13"/>
  <c r="G78" i="13"/>
  <c r="G107" i="13"/>
  <c r="G109" i="13"/>
  <c r="G112" i="13"/>
  <c r="G114" i="13"/>
  <c r="G117" i="13"/>
  <c r="G119" i="13"/>
  <c r="G195" i="13"/>
  <c r="G146" i="13"/>
  <c r="G149" i="13"/>
  <c r="M590" i="13"/>
  <c r="G691" i="13"/>
  <c r="G398" i="13"/>
  <c r="G306" i="13"/>
  <c r="G148" i="13"/>
  <c r="F688" i="13"/>
  <c r="J340" i="13"/>
  <c r="AE590" i="13"/>
  <c r="E685" i="13"/>
  <c r="F685" i="13"/>
  <c r="V340" i="13"/>
  <c r="AE300" i="13"/>
  <c r="Y300" i="13"/>
  <c r="AB230" i="13"/>
  <c r="J24" i="13"/>
  <c r="V24" i="13"/>
  <c r="AD24" i="13"/>
  <c r="AH24" i="13"/>
  <c r="J25" i="13"/>
  <c r="N25" i="13"/>
  <c r="V25" i="13"/>
  <c r="AD25" i="13"/>
  <c r="AP25" i="13"/>
  <c r="S23" i="13"/>
  <c r="AE23" i="13"/>
  <c r="AQ23" i="13"/>
  <c r="M24" i="13"/>
  <c r="Q24" i="13"/>
  <c r="U24" i="13"/>
  <c r="Y24" i="13"/>
  <c r="AG24" i="13"/>
  <c r="AK24" i="13"/>
  <c r="M25" i="13"/>
  <c r="U25" i="13"/>
  <c r="Y25" i="13"/>
  <c r="AG25" i="13"/>
  <c r="AK25" i="13"/>
  <c r="AO25" i="13"/>
  <c r="J23" i="13"/>
  <c r="V23" i="13"/>
  <c r="AH23" i="13"/>
  <c r="L24" i="13"/>
  <c r="P24" i="13"/>
  <c r="T24" i="13"/>
  <c r="X24" i="13"/>
  <c r="AB24" i="13"/>
  <c r="AJ24" i="13"/>
  <c r="AN24" i="13"/>
  <c r="X25" i="13"/>
  <c r="AB25" i="13"/>
  <c r="AJ25" i="13"/>
  <c r="AN25" i="13"/>
  <c r="M23" i="13"/>
  <c r="Y23" i="13"/>
  <c r="AK23" i="13"/>
  <c r="K24" i="13"/>
  <c r="O24" i="13"/>
  <c r="S24" i="13"/>
  <c r="W24" i="13"/>
  <c r="AE24" i="13"/>
  <c r="AI24" i="13"/>
  <c r="AM24" i="13"/>
  <c r="AQ24" i="13"/>
  <c r="K25" i="13"/>
  <c r="O25" i="13"/>
  <c r="S25" i="13"/>
  <c r="W25" i="13"/>
  <c r="AA25" i="13"/>
  <c r="AE25" i="13"/>
  <c r="AI25" i="13"/>
  <c r="AM25" i="13"/>
  <c r="AQ25" i="13"/>
  <c r="P23" i="13"/>
  <c r="AB23" i="13"/>
  <c r="AN23" i="13"/>
  <c r="AC25" i="13"/>
  <c r="AC24" i="13"/>
  <c r="Z25" i="13"/>
  <c r="G428" i="13"/>
  <c r="F29" i="13"/>
  <c r="G29" i="13" s="1"/>
  <c r="E26" i="13"/>
  <c r="G26" i="13" s="1"/>
  <c r="E689" i="13"/>
  <c r="G689" i="13" s="1"/>
  <c r="H687" i="13"/>
  <c r="K687" i="13"/>
  <c r="E688" i="13"/>
  <c r="F692" i="13"/>
  <c r="F14" i="13"/>
  <c r="E14" i="13"/>
  <c r="E692" i="13"/>
  <c r="G693" i="13"/>
  <c r="E696" i="13"/>
  <c r="F696" i="13"/>
  <c r="P590" i="13"/>
  <c r="AN590" i="13"/>
  <c r="E590" i="13"/>
  <c r="F590" i="13"/>
  <c r="AH230" i="13"/>
  <c r="AK145" i="13"/>
  <c r="E27" i="13"/>
  <c r="F27" i="13"/>
  <c r="F305" i="13"/>
  <c r="AN230" i="13"/>
  <c r="Y340" i="13"/>
  <c r="AK340" i="13"/>
  <c r="F145" i="13"/>
  <c r="AE145" i="13"/>
  <c r="H300" i="13"/>
  <c r="J300" i="13" s="1"/>
  <c r="E302" i="13"/>
  <c r="K375" i="13"/>
  <c r="O375" i="13"/>
  <c r="W375" i="13"/>
  <c r="AI375" i="13"/>
  <c r="AM375" i="13"/>
  <c r="L375" i="13"/>
  <c r="T375" i="13"/>
  <c r="X375" i="13"/>
  <c r="AJ375" i="13"/>
  <c r="H25" i="13"/>
  <c r="E15" i="13"/>
  <c r="E379" i="13"/>
  <c r="I23" i="13"/>
  <c r="I375" i="13"/>
  <c r="U375" i="13"/>
  <c r="AC375" i="13"/>
  <c r="AG375" i="13"/>
  <c r="I24" i="13"/>
  <c r="F15" i="13"/>
  <c r="F379" i="13"/>
  <c r="N23" i="13"/>
  <c r="N375" i="13"/>
  <c r="Z375" i="13"/>
  <c r="AD23" i="13"/>
  <c r="AD375" i="13"/>
  <c r="AP375" i="13"/>
  <c r="E396" i="13"/>
  <c r="AB340" i="13"/>
  <c r="AK300" i="13"/>
  <c r="Y305" i="13"/>
  <c r="E230" i="13"/>
  <c r="V230" i="13"/>
  <c r="AK230" i="13"/>
  <c r="AQ230" i="13"/>
  <c r="AE305" i="13"/>
  <c r="AH145" i="13"/>
  <c r="J145" i="13"/>
  <c r="AE230" i="13"/>
  <c r="J590" i="13"/>
  <c r="E90" i="13"/>
  <c r="AQ35" i="13"/>
  <c r="AM35" i="13"/>
  <c r="AI35" i="13"/>
  <c r="AE35" i="13"/>
  <c r="W35" i="13"/>
  <c r="S35" i="13"/>
  <c r="O35" i="13"/>
  <c r="L35" i="13"/>
  <c r="F230" i="13"/>
  <c r="M340" i="13"/>
  <c r="S145" i="13"/>
  <c r="J125" i="13"/>
  <c r="P125" i="13"/>
  <c r="V125" i="13"/>
  <c r="AB125" i="13"/>
  <c r="AH125" i="13"/>
  <c r="AN125" i="13"/>
  <c r="J396" i="13"/>
  <c r="F396" i="13"/>
  <c r="K35" i="13"/>
  <c r="G423" i="13"/>
  <c r="E50" i="13"/>
  <c r="E55" i="13"/>
  <c r="E115" i="13"/>
  <c r="M230" i="13"/>
  <c r="F302" i="13"/>
  <c r="L300" i="13"/>
  <c r="E301" i="13"/>
  <c r="E145" i="13"/>
  <c r="P300" i="13"/>
  <c r="E38" i="13"/>
  <c r="AQ40" i="13"/>
  <c r="AN40" i="13"/>
  <c r="AK40" i="13"/>
  <c r="AH40" i="13"/>
  <c r="AE40" i="13"/>
  <c r="AB40" i="13"/>
  <c r="Y40" i="13"/>
  <c r="V40" i="13"/>
  <c r="S40" i="13"/>
  <c r="P40" i="13"/>
  <c r="M40" i="13"/>
  <c r="J40" i="13"/>
  <c r="E105" i="13"/>
  <c r="E39" i="13"/>
  <c r="E45" i="13"/>
  <c r="E70" i="13"/>
  <c r="E110" i="13"/>
  <c r="E120" i="13"/>
  <c r="G120" i="13" s="1"/>
  <c r="E125" i="13"/>
  <c r="M45" i="13"/>
  <c r="S45" i="13"/>
  <c r="Y45" i="13"/>
  <c r="AE45" i="13"/>
  <c r="AK45" i="13"/>
  <c r="AQ45" i="13"/>
  <c r="M50" i="13"/>
  <c r="S50" i="13"/>
  <c r="Y50" i="13"/>
  <c r="AE50" i="13"/>
  <c r="AH50" i="13"/>
  <c r="AK50" i="13"/>
  <c r="AN50" i="13"/>
  <c r="AQ50" i="13"/>
  <c r="M55" i="13"/>
  <c r="S55" i="13"/>
  <c r="Y55" i="13"/>
  <c r="AE55" i="13"/>
  <c r="AK55" i="13"/>
  <c r="AQ55" i="13"/>
  <c r="M70" i="13"/>
  <c r="S70" i="13"/>
  <c r="Y70" i="13"/>
  <c r="AE70" i="13"/>
  <c r="AH70" i="13"/>
  <c r="AK70" i="13"/>
  <c r="AN70" i="13"/>
  <c r="AQ70" i="13"/>
  <c r="J75" i="13"/>
  <c r="M75" i="13"/>
  <c r="P75" i="13"/>
  <c r="S75" i="13"/>
  <c r="Y75" i="13"/>
  <c r="AE75" i="13"/>
  <c r="AK75" i="13"/>
  <c r="AN75" i="13"/>
  <c r="AQ75" i="13"/>
  <c r="M90" i="13"/>
  <c r="S90" i="13"/>
  <c r="Y90" i="13"/>
  <c r="AE90" i="13"/>
  <c r="AK90" i="13"/>
  <c r="AN90" i="13"/>
  <c r="AQ90" i="13"/>
  <c r="J105" i="13"/>
  <c r="P105" i="13"/>
  <c r="V105" i="13"/>
  <c r="AB105" i="13"/>
  <c r="AH105" i="13"/>
  <c r="AN105" i="13"/>
  <c r="M110" i="13"/>
  <c r="S110" i="13"/>
  <c r="Y110" i="13"/>
  <c r="AE110" i="13"/>
  <c r="AK110" i="13"/>
  <c r="AQ110" i="13"/>
  <c r="M115" i="13"/>
  <c r="S115" i="13"/>
  <c r="Y115" i="13"/>
  <c r="AE115" i="13"/>
  <c r="AK115" i="13"/>
  <c r="AQ115" i="13"/>
  <c r="M120" i="13"/>
  <c r="P120" i="13"/>
  <c r="S120" i="13"/>
  <c r="Y120" i="13"/>
  <c r="AE120" i="13"/>
  <c r="AK120" i="13"/>
  <c r="AN120" i="13"/>
  <c r="AQ120" i="13"/>
  <c r="M125" i="13"/>
  <c r="S125" i="13"/>
  <c r="Y125" i="13"/>
  <c r="AE125" i="13"/>
  <c r="AK125" i="13"/>
  <c r="AQ125" i="13"/>
  <c r="E37" i="13"/>
  <c r="AP35" i="13"/>
  <c r="AN35" i="13"/>
  <c r="AL35" i="13"/>
  <c r="AJ35" i="13"/>
  <c r="AH35" i="13"/>
  <c r="AF35" i="13"/>
  <c r="AD35" i="13"/>
  <c r="AB35" i="13"/>
  <c r="Z35" i="13"/>
  <c r="X35" i="13"/>
  <c r="V35" i="13"/>
  <c r="T35" i="13"/>
  <c r="R35" i="13"/>
  <c r="P35" i="13"/>
  <c r="N35" i="13"/>
  <c r="F39" i="13"/>
  <c r="F38" i="13"/>
  <c r="AO35" i="13"/>
  <c r="AK35" i="13"/>
  <c r="AG35" i="13"/>
  <c r="AC35" i="13"/>
  <c r="Y35" i="13"/>
  <c r="U35" i="13"/>
  <c r="Q35" i="13"/>
  <c r="I35" i="13"/>
  <c r="F37" i="13"/>
  <c r="F36" i="13"/>
  <c r="F125" i="13"/>
  <c r="F115" i="13"/>
  <c r="G115" i="13" s="1"/>
  <c r="F110" i="13"/>
  <c r="M105" i="13"/>
  <c r="F55" i="13"/>
  <c r="F45" i="13"/>
  <c r="G45" i="13" s="1"/>
  <c r="G304" i="13" l="1"/>
  <c r="AA375" i="13"/>
  <c r="AB375" i="13" s="1"/>
  <c r="G341" i="13"/>
  <c r="AH300" i="13"/>
  <c r="AK17" i="13"/>
  <c r="E17" i="13"/>
  <c r="G17" i="13" s="1"/>
  <c r="AF375" i="13"/>
  <c r="AH375" i="13" s="1"/>
  <c r="R13" i="13"/>
  <c r="R25" i="13" s="1"/>
  <c r="E378" i="13"/>
  <c r="Q13" i="13"/>
  <c r="Q25" i="13" s="1"/>
  <c r="E25" i="13" s="1"/>
  <c r="AF11" i="13"/>
  <c r="AF23" i="13" s="1"/>
  <c r="AF22" i="13" s="1"/>
  <c r="AL12" i="13"/>
  <c r="AL24" i="13" s="1"/>
  <c r="AL22" i="13" s="1"/>
  <c r="AO12" i="13"/>
  <c r="AO24" i="13" s="1"/>
  <c r="R11" i="13"/>
  <c r="R23" i="13" s="1"/>
  <c r="R12" i="13"/>
  <c r="R24" i="13" s="1"/>
  <c r="F24" i="13" s="1"/>
  <c r="P13" i="13"/>
  <c r="P25" i="13" s="1"/>
  <c r="AH13" i="13"/>
  <c r="AH25" i="13" s="1"/>
  <c r="AO11" i="13"/>
  <c r="AO23" i="13" s="1"/>
  <c r="G90" i="13"/>
  <c r="G50" i="13"/>
  <c r="E340" i="13"/>
  <c r="G340" i="13" s="1"/>
  <c r="AL375" i="13"/>
  <c r="Q375" i="13"/>
  <c r="S300" i="13"/>
  <c r="E305" i="13"/>
  <c r="G305" i="13" s="1"/>
  <c r="G303" i="13"/>
  <c r="F378" i="13"/>
  <c r="E683" i="13"/>
  <c r="G683" i="13" s="1"/>
  <c r="R682" i="13"/>
  <c r="F682" i="13" s="1"/>
  <c r="F376" i="13"/>
  <c r="G301" i="13"/>
  <c r="S340" i="13"/>
  <c r="E377" i="13"/>
  <c r="AO375" i="13"/>
  <c r="AQ375" i="13" s="1"/>
  <c r="R375" i="13"/>
  <c r="F377" i="13"/>
  <c r="G302" i="13"/>
  <c r="G686" i="13"/>
  <c r="G70" i="13"/>
  <c r="G110" i="13"/>
  <c r="G75" i="13"/>
  <c r="Y375" i="13"/>
  <c r="G40" i="13"/>
  <c r="G105" i="13"/>
  <c r="G15" i="13"/>
  <c r="G590" i="13"/>
  <c r="G55" i="13"/>
  <c r="G38" i="13"/>
  <c r="G125" i="13"/>
  <c r="G39" i="13"/>
  <c r="G696" i="13"/>
  <c r="G692" i="13"/>
  <c r="G37" i="13"/>
  <c r="G230" i="13"/>
  <c r="G379" i="13"/>
  <c r="G27" i="13"/>
  <c r="E300" i="13"/>
  <c r="M375" i="13"/>
  <c r="G14" i="13"/>
  <c r="E687" i="13"/>
  <c r="G687" i="13" s="1"/>
  <c r="G685" i="13"/>
  <c r="G145" i="13"/>
  <c r="G688" i="13"/>
  <c r="H682" i="13"/>
  <c r="E682" i="13" s="1"/>
  <c r="E684" i="13"/>
  <c r="G684" i="13" s="1"/>
  <c r="G396" i="13"/>
  <c r="AK375" i="13"/>
  <c r="N22" i="13"/>
  <c r="F12" i="13"/>
  <c r="AD22" i="13"/>
  <c r="L25" i="13"/>
  <c r="V375" i="13"/>
  <c r="AC10" i="13"/>
  <c r="N10" i="13"/>
  <c r="AE375" i="13"/>
  <c r="AF10" i="13"/>
  <c r="AP10" i="13"/>
  <c r="AP23" i="13"/>
  <c r="AP22" i="13" s="1"/>
  <c r="Z10" i="13"/>
  <c r="Z23" i="13"/>
  <c r="Z22" i="13" s="1"/>
  <c r="AD10" i="13"/>
  <c r="I25" i="13"/>
  <c r="AG10" i="13"/>
  <c r="AG23" i="13"/>
  <c r="AG22" i="13" s="1"/>
  <c r="AC23" i="13"/>
  <c r="AC22" i="13" s="1"/>
  <c r="U10" i="13"/>
  <c r="U23" i="13"/>
  <c r="U22" i="13" s="1"/>
  <c r="Q23" i="13"/>
  <c r="AJ10" i="13"/>
  <c r="AJ23" i="13"/>
  <c r="AJ22" i="13" s="1"/>
  <c r="X10" i="13"/>
  <c r="X23" i="13"/>
  <c r="X22" i="13" s="1"/>
  <c r="T10" i="13"/>
  <c r="T23" i="13"/>
  <c r="T22" i="13" s="1"/>
  <c r="L10" i="13"/>
  <c r="L23" i="13"/>
  <c r="AM10" i="13"/>
  <c r="AM23" i="13"/>
  <c r="AM22" i="13" s="1"/>
  <c r="AI10" i="13"/>
  <c r="AI23" i="13"/>
  <c r="AI22" i="13" s="1"/>
  <c r="AA10" i="13"/>
  <c r="AA23" i="13"/>
  <c r="AA22" i="13" s="1"/>
  <c r="W10" i="13"/>
  <c r="W23" i="13"/>
  <c r="W22" i="13" s="1"/>
  <c r="O10" i="13"/>
  <c r="O23" i="13"/>
  <c r="O22" i="13" s="1"/>
  <c r="K10" i="13"/>
  <c r="K23" i="13"/>
  <c r="H10" i="13"/>
  <c r="I10" i="13"/>
  <c r="AN375" i="13"/>
  <c r="P375" i="13"/>
  <c r="M35" i="13"/>
  <c r="F300" i="13"/>
  <c r="M300" i="13"/>
  <c r="F35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AL10" i="13" l="1"/>
  <c r="AN10" i="13" s="1"/>
  <c r="F11" i="13"/>
  <c r="Q22" i="13"/>
  <c r="E12" i="13"/>
  <c r="G12" i="13" s="1"/>
  <c r="Q10" i="13"/>
  <c r="E13" i="13"/>
  <c r="AO22" i="13"/>
  <c r="AQ22" i="13" s="1"/>
  <c r="G378" i="13"/>
  <c r="F13" i="13"/>
  <c r="R10" i="13"/>
  <c r="AO10" i="13"/>
  <c r="R22" i="13"/>
  <c r="S375" i="13"/>
  <c r="F375" i="13"/>
  <c r="G377" i="13"/>
  <c r="G300" i="13"/>
  <c r="G682" i="13"/>
  <c r="F25" i="13"/>
  <c r="G25" i="13" s="1"/>
  <c r="AH22" i="13"/>
  <c r="AE22" i="13"/>
  <c r="AN22" i="13"/>
  <c r="P22" i="13"/>
  <c r="L22" i="13"/>
  <c r="AK10" i="13"/>
  <c r="AB22" i="13"/>
  <c r="AE10" i="13"/>
  <c r="P10" i="13"/>
  <c r="AH10" i="13"/>
  <c r="M10" i="13"/>
  <c r="Y10" i="13"/>
  <c r="V10" i="13"/>
  <c r="I22" i="13"/>
  <c r="AB10" i="13"/>
  <c r="K22" i="13"/>
  <c r="E23" i="13"/>
  <c r="Y22" i="13"/>
  <c r="AK22" i="13"/>
  <c r="V22" i="13"/>
  <c r="E24" i="13"/>
  <c r="G24" i="13" s="1"/>
  <c r="H22" i="13"/>
  <c r="F23" i="13"/>
  <c r="C5" i="8"/>
  <c r="D5" i="8" s="1"/>
  <c r="C8" i="8"/>
  <c r="D8" i="8" s="1"/>
  <c r="C11" i="8"/>
  <c r="D11" i="8" s="1"/>
  <c r="C14" i="8"/>
  <c r="D14" i="8" s="1"/>
  <c r="C19" i="8"/>
  <c r="D19" i="8" s="1"/>
  <c r="S22" i="13" l="1"/>
  <c r="F10" i="13"/>
  <c r="S10" i="13"/>
  <c r="E10" i="13"/>
  <c r="G13" i="13"/>
  <c r="AQ10" i="13"/>
  <c r="G23" i="13"/>
  <c r="M22" i="13"/>
  <c r="E22" i="13"/>
  <c r="F22" i="13"/>
  <c r="J22" i="13"/>
  <c r="C24" i="8"/>
  <c r="D24" i="8"/>
  <c r="H375" i="13"/>
  <c r="E375" i="13" s="1"/>
  <c r="G375" i="13" s="1"/>
  <c r="E376" i="13"/>
  <c r="G376" i="13" s="1"/>
  <c r="E11" i="13"/>
  <c r="G11" i="13" s="1"/>
  <c r="G10" i="13" l="1"/>
  <c r="G22" i="13"/>
  <c r="J10" i="13"/>
  <c r="E36" i="13"/>
  <c r="G36" i="13" s="1"/>
  <c r="J375" i="13"/>
  <c r="E35" i="13" l="1"/>
  <c r="G35" i="13" s="1"/>
  <c r="J35" i="13"/>
</calcChain>
</file>

<file path=xl/sharedStrings.xml><?xml version="1.0" encoding="utf-8"?>
<sst xmlns="http://schemas.openxmlformats.org/spreadsheetml/2006/main" count="2041" uniqueCount="569">
  <si>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</si>
  <si>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</si>
  <si>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</si>
  <si>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</si>
  <si>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</si>
  <si>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</si>
  <si>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</si>
  <si>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</si>
  <si>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</si>
  <si>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</si>
  <si>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</si>
  <si>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</si>
  <si>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</si>
  <si>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</si>
  <si>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</si>
  <si>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</si>
  <si>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</si>
  <si>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</si>
  <si>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</si>
  <si>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</si>
  <si>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</si>
  <si>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</si>
  <si>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</si>
  <si>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</si>
  <si>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</si>
  <si>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</si>
  <si>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</si>
  <si>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</si>
  <si>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</si>
  <si>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</si>
  <si>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</si>
  <si>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</si>
  <si>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</si>
  <si>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</si>
  <si>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</si>
  <si>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</si>
  <si>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</si>
  <si>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</si>
  <si>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</si>
  <si>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</si>
  <si>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</si>
  <si>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</si>
  <si>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</si>
  <si>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</si>
  <si>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</si>
  <si>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</si>
  <si>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</si>
  <si>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</si>
  <si>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</si>
  <si>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</si>
  <si>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</si>
  <si>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</si>
  <si>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</si>
  <si>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</si>
  <si>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</si>
  <si>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</si>
  <si>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</si>
  <si>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</si>
  <si>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</si>
  <si>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</si>
  <si>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</si>
  <si>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</si>
  <si>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</si>
  <si>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</si>
  <si>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</si>
  <si>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</si>
  <si>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</si>
  <si>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</si>
  <si>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</si>
  <si>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</si>
  <si>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</si>
  <si>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</si>
  <si>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</si>
  <si>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</si>
  <si>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</si>
  <si>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</si>
  <si>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</si>
  <si>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</si>
  <si>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</si>
  <si>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</si>
  <si>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</si>
  <si>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</si>
  <si>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</si>
  <si>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</si>
  <si>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</si>
  <si>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</si>
  <si>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</si>
  <si>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</si>
  <si>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</si>
  <si>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</si>
  <si>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</si>
  <si>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</si>
  <si>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</si>
  <si>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</si>
  <si>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</si>
  <si>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</si>
  <si>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</si>
  <si>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</si>
  <si>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</si>
  <si>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</si>
  <si>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</si>
  <si>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</si>
  <si>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</si>
  <si>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</si>
  <si>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</si>
  <si>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</si>
  <si>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</si>
  <si>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</si>
  <si>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</si>
  <si>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</si>
  <si>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</si>
  <si>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</si>
  <si>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</si>
  <si>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</si>
  <si>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</si>
  <si>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</si>
  <si>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</si>
  <si>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</si>
  <si>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</si>
  <si>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</si>
  <si>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</si>
  <si>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</si>
  <si>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</si>
  <si>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</si>
  <si>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</si>
  <si>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</si>
  <si>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</si>
  <si>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</si>
  <si>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</si>
  <si>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</si>
  <si>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</si>
  <si>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</si>
  <si>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</si>
  <si>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</si>
  <si>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</si>
  <si>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</si>
  <si>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</si>
  <si>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</si>
  <si>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</si>
  <si>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</si>
  <si>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</si>
  <si>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</si>
  <si>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</si>
  <si>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</si>
  <si>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</si>
  <si>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</si>
  <si>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</si>
  <si>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</si>
  <si>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</si>
  <si>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</si>
  <si>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</si>
  <si>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</si>
  <si>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</si>
  <si>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</si>
  <si>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</si>
  <si>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</si>
  <si>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</si>
  <si>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</si>
  <si>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</si>
  <si>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</si>
  <si>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</si>
  <si>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</si>
  <si>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</si>
  <si>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</si>
  <si>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</si>
  <si>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</si>
  <si>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</si>
  <si>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</si>
  <si>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</si>
  <si>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</si>
  <si>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</si>
  <si>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</si>
  <si>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</si>
  <si>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</si>
  <si>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</si>
  <si>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</si>
  <si>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</si>
  <si>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</si>
  <si>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</si>
  <si>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</si>
  <si>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</si>
  <si>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</si>
  <si>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</si>
  <si>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</si>
  <si>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</si>
  <si>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</si>
  <si>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</si>
  <si>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</si>
  <si>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</si>
  <si>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</si>
  <si>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</si>
  <si>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</si>
  <si>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</si>
  <si>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</si>
  <si>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</si>
  <si>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</si>
  <si>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</si>
  <si>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</si>
  <si>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</si>
  <si>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</si>
  <si>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</si>
  <si>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</si>
  <si>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</si>
  <si>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</si>
  <si>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</si>
  <si>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</si>
  <si>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</si>
  <si>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</si>
  <si>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</si>
  <si>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</si>
  <si>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</si>
  <si>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</si>
  <si>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</si>
  <si>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</si>
  <si>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</si>
  <si>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</si>
  <si>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</si>
  <si>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</si>
  <si>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</si>
  <si>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</si>
  <si>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</si>
  <si>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</si>
  <si>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</si>
  <si>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</si>
  <si>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</si>
  <si>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</si>
  <si>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</si>
  <si>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</si>
  <si>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</si>
  <si>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</si>
  <si>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</si>
  <si>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</si>
  <si>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</si>
  <si>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</si>
  <si>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</si>
  <si>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</si>
  <si>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</si>
  <si>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</si>
  <si>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</si>
  <si>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</si>
  <si>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</si>
  <si>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</si>
  <si>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</si>
  <si>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</si>
  <si>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</si>
  <si>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</si>
  <si>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</si>
  <si>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</si>
  <si>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</si>
  <si>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</si>
  <si>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</si>
  <si>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</si>
  <si>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</si>
  <si>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</si>
  <si>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</si>
  <si>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</si>
  <si>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</si>
  <si>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</si>
  <si>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</si>
  <si>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</si>
  <si>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</si>
  <si>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</si>
  <si>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</si>
  <si>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</si>
  <si>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</si>
  <si>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</si>
  <si>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</si>
  <si>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</si>
  <si>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</si>
  <si>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</si>
  <si>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</si>
  <si>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</si>
  <si>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</si>
  <si>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</si>
  <si>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</si>
  <si>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</si>
  <si>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</si>
  <si>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</si>
  <si>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</si>
  <si>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</si>
  <si>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</si>
  <si>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</si>
  <si>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</si>
  <si>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</si>
  <si>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</si>
  <si>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</si>
  <si>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</si>
  <si>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</si>
  <si>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</si>
  <si>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</si>
  <si>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</si>
  <si>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</si>
  <si>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</si>
  <si>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>Примечание:</t>
  </si>
  <si>
    <t>Исполнитель: 
Новиков Иван Валерьевич, 
главный специалист отдела экономики на транспорте, 
тел. 8 (3467) 388-107</t>
  </si>
  <si>
    <t xml:space="preserve">Региональный проект "_________________" 
</t>
  </si>
  <si>
    <t xml:space="preserve">№ основного мероприятия муниципальной  программы 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</si>
  <si>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</si>
  <si>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</si>
  <si>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</si>
  <si>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</si>
  <si>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</si>
  <si>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</si>
  <si>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Наименование муниципальной составляющей регионального проекта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</si>
  <si>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</si>
  <si>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</si>
  <si>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</si>
  <si>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Результат реализации. Причины отклонения  фактического исполнения от запланированного</t>
  </si>
  <si>
    <t>Постановление администрации Нижневартовского района от 26.10.2018 № 2452 "Об утверждении муниципальной программы «Жилищно-коммунальный комплекс и городская среда в Нижневартовском районе»</t>
  </si>
  <si>
    <t>(Реконструкция, расширение, модернизация, строительство объектов системы водоснабжения и водоотведения, теплоснабжения, газоснабжения, электроснабжения (1; 5; 6)</t>
  </si>
  <si>
    <t xml:space="preserve">Капитальный ремонт (с заменой) систем теплоснабжения, водоснабжения и водоотведения для подготовки к осенне-зимнему периоду (4) 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</si>
  <si>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</si>
  <si>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</si>
  <si>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</si>
  <si>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</si>
  <si>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</si>
  <si>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</si>
  <si>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</si>
  <si>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</si>
  <si>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</si>
  <si>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Реализация мероприятий в сфере жилищно-коммунального хозяйства и социальной сферы (4)</t>
  </si>
  <si>
    <t>1.3.1.</t>
  </si>
  <si>
    <t>1.4.1.</t>
  </si>
  <si>
    <t>1.4.2.</t>
  </si>
  <si>
    <t>Обеспечение бесперебойной работы объектов жилищно-коммунального хозяйства и социальной сферы (4)</t>
  </si>
  <si>
    <t>Предоставление субсидии на финансовое обеспечение затрат на выполнение мероприятий   по подготовке объектов жилищно-коммунального хозяйства и социальной сферы к работе в осенне-зимний период на территории района, включающих приобретение энергоносителей (нефть, электроэнергия) и убытки, связанные с предоставлением услуги по теплоснабжению для надежного снабжения населения района коммунальными ресурсами, не учтенные Региональной службой по тарифам Ханты-Мансийского автономного округа – Югры в тарифе по услуге теплоснабжения</t>
  </si>
  <si>
    <t xml:space="preserve">Предоставление субсидии на возмещения недополученных доходов организациям, осуществляющим реализацию населению услуг теплоснабжения, водоснабжения, водоотведения </t>
  </si>
  <si>
    <t>П. Аган</t>
  </si>
  <si>
    <t>Д. Вата</t>
  </si>
  <si>
    <t>П. Ваховск, с. Охтеурье</t>
  </si>
  <si>
    <t>П. Зайцева Речка, Д. Вамугол</t>
  </si>
  <si>
    <t>С. Ларьяк, с. Корлики</t>
  </si>
  <si>
    <t>С. Покур</t>
  </si>
  <si>
    <t>Подпрограмма 1 Создание условий для обеспечения качественными коммунальными услугами</t>
  </si>
  <si>
    <t>Подпрограмма 2 Обеспечение равных прав потребителей на получение энергетических ресурсов</t>
  </si>
  <si>
    <t>Возмещение недополученных доходов организациям, осуществляющим реализацию электрической энергии в зоне децентрализованного электроснабжения (4)</t>
  </si>
  <si>
    <t xml:space="preserve">Субвенции на возмещение недополученных доходов организациям,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 - Мансийского  автономного округа - Югры по социально ориентированным тарифам </t>
  </si>
  <si>
    <t>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 Ханты - Мансийского автономного округа - Югры  по цене электрической энергии зоны централизованного электроснабжения</t>
  </si>
  <si>
    <t>Софинансирование 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автономного округа по цене электрической энергии зоны централизованного электроснабжения</t>
  </si>
  <si>
    <t>2.1.2</t>
  </si>
  <si>
    <t>3.1.1.</t>
  </si>
  <si>
    <t>3.1.2</t>
  </si>
  <si>
    <t>Подпрограмма 3  Повышение энергоэффективности в отраслях экономики</t>
  </si>
  <si>
    <t>Создание условий для повышения энергетической эффективности в отраслях экономики (4)</t>
  </si>
  <si>
    <t>Итого по подпрограмме 3</t>
  </si>
  <si>
    <t>Подпрограмма 4 Создание условий для выполнения функций, возложенных на муниципальное казенное учреждение «Управление капитального строительства по застройке Нижневартовского района</t>
  </si>
  <si>
    <t>Обеспечение деятельности муниципального казенного учреждения «Управление капитального строительства по застройке Нижневартовского района» (1; 4; 5; 6)</t>
  </si>
  <si>
    <t>Итого по подпрограмме 4</t>
  </si>
  <si>
    <t>Портфель проектов «Жилье и городская среда», региональный проект «Формирование комфортной городской среды» (2; 3; 7; 8)</t>
  </si>
  <si>
    <t>Формирование комфортной городской среды</t>
  </si>
  <si>
    <t>Инициативное бюджетирование (2; 3; 7; 8)</t>
  </si>
  <si>
    <t>Инициативное бюджетирование</t>
  </si>
  <si>
    <t xml:space="preserve">Соисполнитель: МКУ УКС
</t>
  </si>
  <si>
    <t xml:space="preserve">Соисполнитель: администрации городских и сельских поселений
</t>
  </si>
  <si>
    <t>Замена ветхих сетей тепловодоснабжения</t>
  </si>
  <si>
    <t>в т.ч. иные межбюджетные трансферты из местного бюджета</t>
  </si>
  <si>
    <t>бюджет поселений</t>
  </si>
  <si>
    <t>МКУ УКС</t>
  </si>
  <si>
    <t>1.</t>
  </si>
  <si>
    <r>
      <t>Доля населения Нижневартовского района, обеспеченного качественной питьевой водой из систем централизованного водоснабжения до 99% в период до 1 января 2025 года, %</t>
    </r>
    <r>
      <rPr>
        <vertAlign val="superscript"/>
        <sz val="11"/>
        <color theme="1"/>
        <rFont val="Times New Roman"/>
        <family val="1"/>
        <charset val="204"/>
      </rPr>
      <t>&lt;1&gt;</t>
    </r>
  </si>
  <si>
    <t>2.</t>
  </si>
  <si>
    <t>Количество благоустроенных дворовых территорий многоквартирных домов, ед. &lt;2&gt;, в том числе:</t>
  </si>
  <si>
    <t>В рамках мероприятия «Портфель проектов «Жилье и городская среда», региональный проект «Формирование комфортной городской среды», ед.</t>
  </si>
  <si>
    <t>В рамках мероприятия «Инициативное бюджетирование», ед.</t>
  </si>
  <si>
    <t>3.</t>
  </si>
  <si>
    <t>Количество благоустроенных мест общего пользования, ед. &lt;3&gt;, в том числе:</t>
  </si>
  <si>
    <t>3.2.</t>
  </si>
  <si>
    <t>4.</t>
  </si>
  <si>
    <r>
      <t>Доля площади жилищного фонда, обеспеченного всеми видами благоустройства, в общей площади жилищного фонда, %</t>
    </r>
    <r>
      <rPr>
        <vertAlign val="superscript"/>
        <sz val="11"/>
        <color theme="1"/>
        <rFont val="Times New Roman"/>
        <family val="1"/>
        <charset val="204"/>
      </rPr>
      <t>&lt;4&gt;</t>
    </r>
  </si>
  <si>
    <t>5.</t>
  </si>
  <si>
    <r>
      <t>Доля площади жилищного фонда, обеспеченного централизованным водоснабжением, %</t>
    </r>
    <r>
      <rPr>
        <vertAlign val="superscript"/>
        <sz val="11"/>
        <color theme="1"/>
        <rFont val="Times New Roman"/>
        <family val="1"/>
        <charset val="204"/>
      </rPr>
      <t>&lt;5&gt;</t>
    </r>
  </si>
  <si>
    <t>6.</t>
  </si>
  <si>
    <r>
      <t>Доля площади жилищного фонда, обеспеченного централизованным теплоснабжением, %</t>
    </r>
    <r>
      <rPr>
        <vertAlign val="superscript"/>
        <sz val="11"/>
        <color theme="1"/>
        <rFont val="Times New Roman"/>
        <family val="1"/>
        <charset val="204"/>
      </rPr>
      <t>&lt;6&gt;</t>
    </r>
  </si>
  <si>
    <t>7.</t>
  </si>
  <si>
    <r>
  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  </r>
    <r>
      <rPr>
        <vertAlign val="superscript"/>
        <sz val="11"/>
        <color theme="1"/>
        <rFont val="Times New Roman"/>
        <family val="1"/>
        <charset val="204"/>
      </rPr>
      <t>&lt;7&gt;</t>
    </r>
  </si>
  <si>
    <t>8.</t>
  </si>
  <si>
    <t>Количество благоустроенных общественных пространств, включенных в государственные (муниципальные) программы формирования современной городской среды, ед.</t>
  </si>
  <si>
    <t xml:space="preserve">Региональный проект "Формирование комфортной городской среды" 
</t>
  </si>
  <si>
    <t>Специалист  департамента финансов администрации района___________________ (____________________________)</t>
  </si>
  <si>
    <t xml:space="preserve">Исполнитель: Е.Г. Марсакова, главный специалист отдела ЖКХ, энергетики и строительства администрации района, тел.: 8 (3466) 49-87-58 </t>
  </si>
  <si>
    <t>по муниципальной программе "Жилищно-коммунальный комплекс и городская среда в Нижневартовском районе"</t>
  </si>
  <si>
    <t>Целевые показатели муниципальной программы "Жилищно-коммунальный комплекс и городская среда в Нижневартовском районе"</t>
  </si>
  <si>
    <t>X</t>
  </si>
  <si>
    <t xml:space="preserve"> Подпрограмма 4. Формирование комфортной городской среды</t>
  </si>
  <si>
    <t>4.1.1.</t>
  </si>
  <si>
    <t>4.2.</t>
  </si>
  <si>
    <t>4.2.1.</t>
  </si>
  <si>
    <t>управление градостроительства, развития жилищно-коммунального комплекса и энергетики; МКУ УКС; администрация городского (сельского) поселения</t>
  </si>
  <si>
    <t>управление градостроительства, развития жилищно-коммунального комплекса и энергетики/МКУ УКС</t>
  </si>
  <si>
    <t>управление градостроительства, развития жилищно-коммунального комплекса и энергетики, администрация городского (сельского) поселения, МКУ УКС</t>
  </si>
  <si>
    <t>управление градостроительства, развития жилищно-коммунального комплекса и энергетики</t>
  </si>
  <si>
    <t>управление градостроительства, развития жилищно-коммунального комплекса и энергетики, администрация городского (сельского) поселения; управление экологии, природопользования, земельных ресурсов, по жилищным вопросам и муниципальной собственности, МКУ УКС</t>
  </si>
  <si>
    <t>Ответственный исполнитель: управление градостроительства, развития жилищно-коммунального комплекса и энергетики администрации района</t>
  </si>
  <si>
    <t>Информация о финансировании в 2021 году  (тыс. рублей)</t>
  </si>
  <si>
    <t>Значение показателя на 2021год</t>
  </si>
  <si>
    <t>план на 2021год *</t>
  </si>
  <si>
    <t xml:space="preserve">1квартал </t>
  </si>
  <si>
    <t>2 квартал</t>
  </si>
  <si>
    <t xml:space="preserve">3 квартал </t>
  </si>
  <si>
    <t>4 квартал</t>
  </si>
  <si>
    <t xml:space="preserve">Исполнитель: Е.Г. Марсакова, главный специалист отдела по развитию ЖКК, энергетики и строительства администрации района, тел.: 8 (3466) 49-87-58 </t>
  </si>
  <si>
    <t xml:space="preserve">Е.Г. Марсакова, главный специалист отдела по развитию ЖКК, энергетики и строительства администрации района, тел.: 8 (3466) 49-87-58 </t>
  </si>
  <si>
    <t xml:space="preserve">Благоустройство детской игровой площадки по ул. Школьная 8 в с. Варьеган </t>
  </si>
  <si>
    <t>4.1.32.</t>
  </si>
  <si>
    <t>Пешеходные тротуары в пгт. Излучинск</t>
  </si>
  <si>
    <t>4.1.33.</t>
  </si>
  <si>
    <t>Мероприятие по осуществлению деятельности по обращению с животными без владельца Нижневартовский район</t>
  </si>
  <si>
    <t>Мероприятие по осуществлению деятельности по обращению с животными без владельца</t>
  </si>
  <si>
    <t>1.3.1.2</t>
  </si>
  <si>
    <t>1.3.1.1.</t>
  </si>
  <si>
    <t>1.3.1.5</t>
  </si>
  <si>
    <t>1.3.1.4</t>
  </si>
  <si>
    <t>1.3.1.3</t>
  </si>
  <si>
    <t>Мероприятие по осуществлению деятельности по обращению с животными без владельца в с.п. Вата</t>
  </si>
  <si>
    <t>Мероприятие по осуществлению деятельности по обращению с животными без владельца в с.п. Зайцева Речка</t>
  </si>
  <si>
    <t>Мероприятие по осуществлению деятельности по обращению с животными без владельца в с.п. Ваховск</t>
  </si>
  <si>
    <t>Мероприятие по осуществлению деятельности по обращению с животными без владельца в с.п. Новоаганск</t>
  </si>
  <si>
    <t>1.3.26</t>
  </si>
  <si>
    <t>Межбюджетные трансферты с.п. Зайцева Речка на благоустройство (Снос аварийных жилых домов и жилых домов, жилые помещения в которых признаны непригодными для проживания на территории с. п. Зайцева Речка: пос. Зайцева Речка по ул. Гагарина, д. 6, кв.1;    д. Вампугол : ул. Зырянова ,  д.1 (одноквартирный дом);  ул. Зырянова , д.9 (одноквартирный дом); ул. Зырянова , д.17(одноквартирный дом)</t>
  </si>
  <si>
    <t>1.3.29</t>
  </si>
  <si>
    <t>Выполнение работ по  строительству  мест (площадок) накопления твердых коммунальных отходов и КГО в сельском поселении Ваховск» Нижневартовского района</t>
  </si>
  <si>
    <t>1.3.30</t>
  </si>
  <si>
    <t>Межбюджетные трансферты с.п.Зайцева Речка на благоустройство (Снос аварийных жилых домов и жилых домов, жилые помещения в которых признаны непригодными для проживания на территории с. п. Зайцева Речка:: ул. Центральная д.6 кв.2, ул. Строителей д.6, ул.Школьная д.7 кв.2, в с.п. Зайцева Речка, ул.Речная д.23 в с.Былино; снос здания приспособленного под прачечную и кухню Зайцевореченской амбулатории по адресу  пер. Больничный  д.3 в п. Зайцева Речка)</t>
  </si>
  <si>
    <t>1.1.2</t>
  </si>
  <si>
    <t>с. Варьеган Газопровод</t>
  </si>
  <si>
    <t>1.1.3</t>
  </si>
  <si>
    <t>Газопровод в п. Ваховск Нижневартовского района</t>
  </si>
  <si>
    <t>1.1.8</t>
  </si>
  <si>
    <t>с. Большетархово Сети тепловодоснабжения (ПИР)</t>
  </si>
  <si>
    <t>1.1.9</t>
  </si>
  <si>
    <t>Сети теплоснабжения  по ул.Таежная и ул. Лесная в с.п.  Аган Нижневартовского района, в т.ч.</t>
  </si>
  <si>
    <t>Сети теплоснабжения  по ул.Таежная и ул. Лесная в с.п.  Аган Нижневартовского района (ПИР)</t>
  </si>
  <si>
    <t xml:space="preserve">Строительство объекта: «Сети тепловодоснабжения в п.  Аган Нижневартовского района» (по улицам Таёжная, Лесная), подключение 29 домов к сетям тепловодоснабжения. </t>
  </si>
  <si>
    <t>1.1.10</t>
  </si>
  <si>
    <t>Централизованные сети водоснабжения в д. Вата Нижневартовский район (ПИР)</t>
  </si>
  <si>
    <t>1.1.11</t>
  </si>
  <si>
    <t>с. Покур Сети тепловодоснабжения, в т.ч.</t>
  </si>
  <si>
    <t>с. Покур Сети тепловодоснабжения (ПИР)</t>
  </si>
  <si>
    <t>Строительство объекта:  «Сети тепловодоснабжения в с. Покур Нижневартовского района» (1 этап: 450,9м- ул. Советская (9 домов))</t>
  </si>
  <si>
    <t>1.1.12</t>
  </si>
  <si>
    <t>с.п. Зайцева Речка Сети тепловодаснабжения по ул. Октябрьская (ПИР)</t>
  </si>
  <si>
    <t>с.п. Зайцева Речка Сети тепловодаснабжения по ул. Октябрьская, в т.ч.</t>
  </si>
  <si>
    <t>1.1.12.1</t>
  </si>
  <si>
    <t>1.1.12.2</t>
  </si>
  <si>
    <t>Строительство объекта: «Сети тепловодоснабжения в п. Зайцева Речка Нижневартовского района» (1 и 3 этапы)</t>
  </si>
  <si>
    <t>1.1.13</t>
  </si>
  <si>
    <t>с.п. Покур Резервуар нефтепродуктов (ПИР)</t>
  </si>
  <si>
    <t>1.1.16</t>
  </si>
  <si>
    <t>Канализационные очистные сооружения в с.Корлики</t>
  </si>
  <si>
    <t>1.1.18</t>
  </si>
  <si>
    <t>п.Ваховск Кладбище (ПИР)</t>
  </si>
  <si>
    <t>1.1.20</t>
  </si>
  <si>
    <t>Модернизация водоочистного комплекса"Импульс" в с. Охтеурье</t>
  </si>
  <si>
    <t>1.1.23</t>
  </si>
  <si>
    <t>1.1.23.1</t>
  </si>
  <si>
    <t>1.1.23.2</t>
  </si>
  <si>
    <t>Сети водоотведения в поселке Ваховск Нижневартовского района, в т.ч.</t>
  </si>
  <si>
    <t>Сети водоотведения в поселке Ваховск Нижневартовского района  (ул.Агапова, ул.Юбилейная, ул.Школьная) (ПИР)</t>
  </si>
  <si>
    <t xml:space="preserve">Строительство объекта: «Сети водоотведения в п. Ваховск Нижневартовского района» </t>
  </si>
  <si>
    <t>1.1.9.2</t>
  </si>
  <si>
    <t>4.1.25.</t>
  </si>
  <si>
    <t>Благоустройство набережной реки Окуневка в пгт. Излучинск</t>
  </si>
  <si>
    <t>в т.ч. безвозмездные поступления физических и юридических лиц</t>
  </si>
  <si>
    <t>4.1.34.</t>
  </si>
  <si>
    <t>Благоустройство сквера по ул.Юбилейная 9 в п.Ваховск</t>
  </si>
  <si>
    <t>управление градостроительства, развития жилищно-коммунального комплекса и энергетики администрации района, администрация городского (сельского) поселения; управление экологии, природопользования, земельных ресурсов, по жилищным вопросам и муниципальной собственности администрации района</t>
  </si>
  <si>
    <t>4.1.35.</t>
  </si>
  <si>
    <t>Благоустройство дворовой территории по ул. Набережная, д.12, пгт. Излучинск</t>
  </si>
  <si>
    <t>4.1.36.</t>
  </si>
  <si>
    <t>Благоустройство дворовой территории по ул. Энергетиков, д.4, пгт. Излучинск</t>
  </si>
  <si>
    <t>4.2.17.</t>
  </si>
  <si>
    <t>4.2.18.</t>
  </si>
  <si>
    <t xml:space="preserve">Благоустройство общественной территории по ул. Школьная, 2 в с. Охтеурье (устройство травмобезопасной плитки и резинового бордюра) </t>
  </si>
  <si>
    <t>4.2.19.</t>
  </si>
  <si>
    <t>4.2.20.</t>
  </si>
  <si>
    <t xml:space="preserve">Устройство детской игровой площадки по ул. Центральная, 21 а в д. Вата </t>
  </si>
  <si>
    <t>4.2.21.</t>
  </si>
  <si>
    <t>Благоустройство общественной территории по ул. Учительская, ул. Школьная в с. Охтеурье</t>
  </si>
  <si>
    <t>4.2.22.</t>
  </si>
  <si>
    <t>Благоустройство дворовой территории по ул. Школьная, 4, ул. Спортивная, 1, ул. Таежная, 8, ул. Таежная, 10 в п. Ваховск</t>
  </si>
  <si>
    <t>4.2.23.</t>
  </si>
  <si>
    <t>Благоустройство общественных территорий (установка велопарковок) в с. Ларьяк, с .Корлики, д. Чехломей</t>
  </si>
  <si>
    <t>4.2.24.</t>
  </si>
  <si>
    <t>Установка скамеек в с. Ларьяк, д. Чехломей, с. Корлики</t>
  </si>
  <si>
    <t>4.2.25.</t>
  </si>
  <si>
    <t>Благоустройство общественной территории с. Ларьяк (установка металлического ограждения вокруг юбилейной стелы)</t>
  </si>
  <si>
    <t>4.2.26.</t>
  </si>
  <si>
    <t>Обустройство детской игровой площадки по ул. Рыбников, д. 2, д. 4 в п. Аган</t>
  </si>
  <si>
    <t>4.2.27.</t>
  </si>
  <si>
    <t>4.2.28.</t>
  </si>
  <si>
    <t>4.2.29.</t>
  </si>
  <si>
    <t>управление градостроительства, развития жилищно-коммунального комплекса и энергетики, администрация городского (сельского) поселения</t>
  </si>
  <si>
    <t>УКС</t>
  </si>
  <si>
    <t>Подпрограмма 5 Чистая вода</t>
  </si>
  <si>
    <t>ууправление градостроительства, развития жилищно-коммунального комплекса и энергетики администрации района; МКУ УКС</t>
  </si>
  <si>
    <t>5.1.1.</t>
  </si>
  <si>
    <t>5.1.2.</t>
  </si>
  <si>
    <t>5.1.3.</t>
  </si>
  <si>
    <t>5.1.4.</t>
  </si>
  <si>
    <t>5.1.5.</t>
  </si>
  <si>
    <t>Итого по подпрограмме 5</t>
  </si>
  <si>
    <t>Выполнение работ по капитальному ремонту 2 артезианских скважин в п. Ваховск Нижневартовского района</t>
  </si>
  <si>
    <t>Выполнение работ по капитальному ремонту ВОК "Импульс" в с. Покур Нижневартовского района</t>
  </si>
  <si>
    <t xml:space="preserve">Капитальный ремонт (замена) объектов:   "Сети тепловодоснабжения п. Зайцева Речка" (от ул. Центральная,2 Промзона (ВОК "Импульс") до ул. Центральная,4  Промзона ("Северавтодор")) </t>
  </si>
  <si>
    <t>Капитальный ремонт (замена) объектов:   "Сети тепловодоснабжения п. Зайцева Речка" (от ул. Почтовая,12 до ул. Пролетарская,14/1)</t>
  </si>
  <si>
    <t>Капитальный ремонт (замена) объектов:   "Сети тепловодоснабжения п. Ваховск" (от ул. Агапова,12 - ул. Озерная до ул. Таежная,11)</t>
  </si>
  <si>
    <t>Капитальный ремонт (замена) объектов:  "Сети тепловодоснабжения с.Покур" (от "Лыжная база" до ВОК "Импульс"), "Сети тепловодоснабжения с.Покур" (от Детсада" до ул. Центральная 52 ), "Сети тепловодоснабжения с.Покур" (от ул. Центральная,76 до ул. Новая,23)</t>
  </si>
  <si>
    <t xml:space="preserve">Капитальный ремонт (замена) объектов:   "Сети тепловодоснабжения с. Охтеурье" (от ул.Школьная,5 до ул. Центральная, д.7) </t>
  </si>
  <si>
    <t xml:space="preserve">Капитальный ремонт (замена) объектов:   "Сети тепловодоснабжения с Ларьяк  (от водонапорной башни до ул. Кооперативная) </t>
  </si>
  <si>
    <t>Капитальный ремонт (замена) объектов:   "Сети тепловодоснабжения п. Аган" (от ул. Новая до ул.Школьная,10)</t>
  </si>
  <si>
    <t>Капитальный ремонт (замена) объектов:   "Сети тепловодоснабжения с. Охтеурье" (от ул. Цветочная,7 - ул. Набережная,3 до ул. Набережная,7)</t>
  </si>
  <si>
    <t>1.2.11.</t>
  </si>
  <si>
    <t>1.2.12.</t>
  </si>
  <si>
    <t>1.2.13.</t>
  </si>
  <si>
    <t>1.2.14.</t>
  </si>
  <si>
    <t>1.2.15.</t>
  </si>
  <si>
    <t>1.2.16.</t>
  </si>
  <si>
    <t xml:space="preserve">Капитальный ремонт (замена) объектов:   "Сети тепловодоснабжения п. Зайцева Речка" (от ул. Почтовая,14 - Школьные мастерские - до ул. Почтовая, 11 (здание школы) </t>
  </si>
  <si>
    <t>Капитальный ремонт водогрейного котла в котельной в с. Охтеурье Нижневартовского района</t>
  </si>
  <si>
    <t>Капитальный ремонт дымоходных труб в котельной в с. Ларьяк Нижне-вартовского района</t>
  </si>
  <si>
    <t>4.1.37.</t>
  </si>
  <si>
    <t>Благоустройство дворовой территории по ул. Энергетиков, д.19, пгт. Излучинск</t>
  </si>
  <si>
    <t>9.</t>
  </si>
  <si>
    <t>Доля объе-ма закупок оборудо-вания, имеющего российское происхож-дение, в том числе оборудо-вания, закупаемо-го при выполне-нии работ, в общем объеме оборудо-вания, закуплен-ного в рамках реализации мероприя-тий госу-дарствен-ных (муни-ципаль-ных) про-грамм современ-ной город-ской среды, %</t>
  </si>
  <si>
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</si>
  <si>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>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мероприя-тий государственных (муниципальных) программ современ-ной городской среды, %</t>
  </si>
  <si>
    <t>1.1.26</t>
  </si>
  <si>
    <t xml:space="preserve">Капитальный ремонт дымоходных труб в котельной в с. Ларьяк Нижневартовского района» </t>
  </si>
  <si>
    <t xml:space="preserve">Капитальный ремонт водогрейного котла в котельной в п. Зайцева Речка Нижневартовского района </t>
  </si>
  <si>
    <t>1.3.31</t>
  </si>
  <si>
    <t>1.3.32</t>
  </si>
  <si>
    <t>1.3.33</t>
  </si>
  <si>
    <t>Выполнение работ по актуализации схем теплоснабжения, водоснабжения и водоотведения. Разработка (актуализация) программы комплексного развития системы коммунальной инфраструктуры поселений района.</t>
  </si>
  <si>
    <t xml:space="preserve">Межбюджетные трансферты с.п. Ларьяк: выполнение работ по ремонту отопительно-варочных печей в муниципальном жилом фонде с.п. Ларьяк </t>
  </si>
  <si>
    <t>Межбюджетные трансферты с.п. Ларьяк: выполнение работ по ремонту электропроводки в жилых помещениях муниципального жилищного фонда в с.п. Ларьяк</t>
  </si>
  <si>
    <t>Приобретение и установка тематической детской площадки и ограждения в с.п. Аган по ул. Рыбников</t>
  </si>
  <si>
    <t>Устройство спортивной площадки по ул. Белорусская в с. Покур</t>
  </si>
  <si>
    <t>Благоустройство общественной территории по ул. Школьной, д. 4 в д. Вата Нижневартовского района</t>
  </si>
  <si>
    <t>4.1.38.</t>
  </si>
  <si>
    <t>4.1.39.</t>
  </si>
  <si>
    <t>Благоустройство придомовой территории по ул. Мира, д.д.16, 17, 18, пгт. Новоаганск</t>
  </si>
  <si>
    <t>Благоустройство придомовой территории по ул. Леспромхозная, д. 2 в п. Зайцева Речка Нижневартовского района</t>
  </si>
  <si>
    <t xml:space="preserve">Выполнение работ по модернизации ВОК «Импульс» в с. Ларьяк Нижневартовского района </t>
  </si>
  <si>
    <t>Строительство и реконструкция (модернизация), капитальный ремонт объектов водоснабжения в населенных пунктах района (1)</t>
  </si>
  <si>
    <t>(М.Ю.Канышева)</t>
  </si>
  <si>
    <t>1.1.9.1</t>
  </si>
  <si>
    <t>1.1.11.1.</t>
  </si>
  <si>
    <t>1.1.11.2.</t>
  </si>
  <si>
    <t>Проектирование объекта капитального строительства : «Котельная, сети газоснабжения в селе Большетархово Нижневартовского района»</t>
  </si>
  <si>
    <t>График (сетевой график)реализации  муниципальной программы за июль 2021год</t>
  </si>
  <si>
    <t>5.1.6.</t>
  </si>
  <si>
    <t>5.1.7.</t>
  </si>
  <si>
    <t>5.1.8.</t>
  </si>
  <si>
    <t>5.1.9.</t>
  </si>
  <si>
    <t>5.1.10.</t>
  </si>
  <si>
    <t>5.1.11.</t>
  </si>
  <si>
    <t>5.1.12.</t>
  </si>
  <si>
    <t>Выполнение работ по капитальному ремонту артезианской скважины в д. Вата Нижневартовского района</t>
  </si>
  <si>
    <t>Выполнение работ по гуммированию двух резервуаров чистой воды в п. Зайцева Речка Нижневартовского района</t>
  </si>
  <si>
    <t xml:space="preserve">Выполнение ремонтных работ фильтрующего оборудования на водоочистном комплексе "Импульс" в с.п. Вата Нижневартовского района </t>
  </si>
  <si>
    <t xml:space="preserve">Выполнение ремонтных работ фильтрующего оборудования на водоочистном комплексе "Импульс" в п. Ваховск Нижневартовского района </t>
  </si>
  <si>
    <t xml:space="preserve">Выполнение ремонтных работ фильтрующего оборудования на водоочистном комплексе "Импульс" в п. Зайцева Речка Нижневартовского района </t>
  </si>
  <si>
    <t xml:space="preserve">Выполнение ремонтных работ фильтрующего оборудования на водоочистном комплексе "Импульс" в с. Корлики Нижневартовского района </t>
  </si>
  <si>
    <t>Выполнение работ по установке фильтрующего оборудования на канализационных очистных сооружениях в с. Ларьяк Нижневартовского района</t>
  </si>
  <si>
    <t>Выполнение работ по модернизации ВОК "Импульс" в п. Аган Нижневартовского района</t>
  </si>
  <si>
    <t>Начальник отдела по развитию ЖКК, энергетики и строительства управления градостроительства, развития ЖКК и  энергетики администрации района__________________________ (М.Ю. Канышева)</t>
  </si>
  <si>
    <t xml:space="preserve">Начальник отдела по развитию ЖКК, энергетики и строительства управления градостроительства, развития ЖКК и  энергетики администрации района__________________________ </t>
  </si>
  <si>
    <t>Начальник отдела по развитию ЖКК, энергетики и строительства управления градостроительства, развития ЖКК и  энергетики администрации района__________________________ (М.Ю.Канышева)</t>
  </si>
  <si>
    <t>Соисполнитель: муниципальное казенное учреждение Нижневартовского района «Управление имущественными и земельными ресурсами»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</si>
</sst>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0.0%"/>
    <numFmt numFmtId="171" formatCode="#,##0.00;[Red]\-#,##0.00;0.00"/>
    <numFmt numFmtId="172" formatCode="0.00000"/>
    <numFmt numFmtId="173" formatCode="#,##0.00;[Red]\-#,##0.00"/>
    <numFmt numFmtId="174" formatCode="#,##0.00000;[Red]\-#,##0.00000"/>
    <numFmt numFmtId="175" formatCode="_-* #,##0.0000_р_._-;\-* #,##0.0000_р_._-;_-* &quot;-&quot;?_р_._-;_-@_-"/>
    <numFmt numFmtId="176" formatCode="_-* #,##0.00000_р_._-;\-* #,##0.00000_р_._-;_-* &quot;-&quot;?_р_._-;_-@_-"/>
    <numFmt numFmtId="177" formatCode="_-* #,##0.000000_р_._-;\-* #,##0.000000_р_._-;_-* &quot;-&quot;?_р_._-;_-@_-"/>
    <numFmt numFmtId="178" formatCode="#,##0.0;[Red]\-#,##0.0;0.0"/>
  </numFmts>
  <fonts count="3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583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165" fontId="19" fillId="0" borderId="38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40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9" fillId="0" borderId="17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0" fontId="3" fillId="0" borderId="0" xfId="0" applyFont="1"/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left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0" fontId="25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left"/>
    </xf>
    <xf numFmtId="165" fontId="18" fillId="0" borderId="39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24" fillId="0" borderId="10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4" fillId="0" borderId="8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24" fillId="0" borderId="7" xfId="0" applyFont="1" applyFill="1" applyBorder="1" applyAlignment="1">
      <alignment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30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7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29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5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0" fillId="0" borderId="0" xfId="3" applyFont="1" applyFill="1" applyBorder="1" applyAlignment="1">
      <alignment horizontal="right" vertical="center" wrapText="1"/>
    </xf>
    <xf numFmtId="3" fontId="3" fillId="0" borderId="0" xfId="6" applyNumberFormat="1" applyFont="1" applyAlignment="1">
      <alignment horizontal="center" vertical="center"/>
    </xf>
    <xf numFmtId="0" fontId="3" fillId="0" borderId="0" xfId="6" applyFont="1"/>
    <xf numFmtId="0" fontId="24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24" fillId="0" borderId="0" xfId="0" applyFont="1" applyBorder="1" applyAlignment="1">
      <alignment wrapText="1"/>
    </xf>
    <xf numFmtId="169" fontId="19" fillId="0" borderId="0" xfId="2" applyNumberFormat="1" applyFont="1" applyFill="1" applyBorder="1" applyAlignment="1" applyProtection="1">
      <alignment horizontal="right" vertical="top" wrapText="1"/>
    </xf>
    <xf numFmtId="10" fontId="19" fillId="0" borderId="0" xfId="2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center" vertical="top"/>
    </xf>
    <xf numFmtId="170" fontId="18" fillId="0" borderId="1" xfId="2" applyNumberFormat="1" applyFont="1" applyFill="1" applyBorder="1" applyAlignment="1" applyProtection="1">
      <alignment horizontal="right" vertical="top" wrapText="1"/>
    </xf>
    <xf numFmtId="0" fontId="24" fillId="0" borderId="29" xfId="0" applyFont="1" applyFill="1" applyBorder="1" applyAlignment="1">
      <alignment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24" fillId="0" borderId="1" xfId="0" applyFont="1" applyFill="1" applyBorder="1" applyAlignment="1">
      <alignment wrapText="1"/>
    </xf>
    <xf numFmtId="0" fontId="24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0" fillId="0" borderId="0" xfId="0" applyAlignment="1"/>
    <xf numFmtId="165" fontId="28" fillId="0" borderId="1" xfId="2" applyNumberFormat="1" applyFont="1" applyFill="1" applyBorder="1" applyAlignment="1">
      <alignment horizontal="left" vertical="top"/>
    </xf>
    <xf numFmtId="165" fontId="28" fillId="0" borderId="1" xfId="2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2" fontId="6" fillId="0" borderId="0" xfId="0" applyNumberFormat="1" applyFont="1"/>
    <xf numFmtId="2" fontId="18" fillId="0" borderId="0" xfId="0" applyNumberFormat="1" applyFont="1" applyAlignment="1">
      <alignment horizontal="center" vertical="top" wrapText="1"/>
    </xf>
    <xf numFmtId="2" fontId="3" fillId="0" borderId="0" xfId="0" applyNumberFormat="1" applyFont="1"/>
    <xf numFmtId="2" fontId="16" fillId="0" borderId="0" xfId="0" applyNumberFormat="1" applyFont="1" applyBorder="1" applyAlignment="1">
      <alignment horizontal="justify" vertical="top" wrapText="1"/>
    </xf>
    <xf numFmtId="2" fontId="24" fillId="0" borderId="0" xfId="0" applyNumberFormat="1" applyFont="1" applyBorder="1" applyAlignment="1">
      <alignment horizontal="justify" vertical="top" wrapText="1"/>
    </xf>
    <xf numFmtId="2" fontId="19" fillId="0" borderId="0" xfId="0" applyNumberFormat="1" applyFont="1" applyFill="1" applyBorder="1" applyAlignment="1" applyProtection="1">
      <alignment horizontal="left"/>
    </xf>
    <xf numFmtId="2" fontId="19" fillId="0" borderId="0" xfId="0" applyNumberFormat="1" applyFont="1" applyFill="1" applyAlignment="1" applyProtection="1">
      <alignment horizontal="left" vertical="center"/>
    </xf>
    <xf numFmtId="3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/>
    <xf numFmtId="0" fontId="10" fillId="0" borderId="10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justify" vertical="top" wrapText="1"/>
    </xf>
    <xf numFmtId="0" fontId="15" fillId="0" borderId="1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justify" vertical="top" wrapText="1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center" vertical="top"/>
    </xf>
    <xf numFmtId="0" fontId="0" fillId="0" borderId="0" xfId="0" applyFill="1" applyBorder="1"/>
    <xf numFmtId="165" fontId="28" fillId="0" borderId="1" xfId="0" applyNumberFormat="1" applyFont="1" applyFill="1" applyBorder="1" applyAlignment="1">
      <alignment horizontal="left" vertical="top"/>
    </xf>
    <xf numFmtId="165" fontId="32" fillId="0" borderId="1" xfId="0" applyNumberFormat="1" applyFont="1" applyFill="1" applyBorder="1" applyAlignment="1">
      <alignment horizontal="left" vertical="top"/>
    </xf>
    <xf numFmtId="171" fontId="33" fillId="0" borderId="1" xfId="0" applyNumberFormat="1" applyFont="1" applyFill="1" applyBorder="1" applyAlignment="1" applyProtection="1">
      <protection hidden="1"/>
    </xf>
    <xf numFmtId="0" fontId="24" fillId="0" borderId="0" xfId="0" applyFont="1" applyFill="1" applyAlignment="1">
      <alignment wrapText="1"/>
    </xf>
    <xf numFmtId="0" fontId="21" fillId="0" borderId="0" xfId="0" applyFont="1" applyFill="1" applyBorder="1" applyAlignment="1">
      <alignment horizontal="center" vertical="top"/>
    </xf>
    <xf numFmtId="0" fontId="19" fillId="0" borderId="1" xfId="0" applyFont="1" applyFill="1" applyBorder="1" applyAlignment="1" applyProtection="1">
      <alignment horizontal="left" vertical="center" wrapText="1"/>
    </xf>
    <xf numFmtId="9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174" fontId="33" fillId="0" borderId="1" xfId="0" applyNumberFormat="1" applyFont="1" applyFill="1" applyBorder="1" applyAlignment="1" applyProtection="1">
      <protection hidden="1"/>
    </xf>
    <xf numFmtId="171" fontId="33" fillId="0" borderId="1" xfId="0" applyNumberFormat="1" applyFont="1" applyFill="1" applyBorder="1" applyAlignment="1" applyProtection="1">
      <alignment wrapText="1"/>
      <protection hidden="1"/>
    </xf>
    <xf numFmtId="175" fontId="19" fillId="0" borderId="1" xfId="2" applyNumberFormat="1" applyFont="1" applyFill="1" applyBorder="1" applyAlignment="1" applyProtection="1">
      <alignment horizontal="right" vertical="top" wrapText="1"/>
    </xf>
    <xf numFmtId="176" fontId="19" fillId="0" borderId="1" xfId="2" applyNumberFormat="1" applyFont="1" applyFill="1" applyBorder="1" applyAlignment="1" applyProtection="1">
      <alignment horizontal="right" vertical="top" wrapText="1"/>
    </xf>
    <xf numFmtId="176" fontId="3" fillId="0" borderId="1" xfId="2" applyNumberFormat="1" applyFont="1" applyFill="1" applyBorder="1" applyAlignment="1" applyProtection="1">
      <alignment horizontal="right" vertical="top" wrapText="1"/>
    </xf>
    <xf numFmtId="171" fontId="34" fillId="0" borderId="1" xfId="0" applyNumberFormat="1" applyFont="1" applyFill="1" applyBorder="1" applyAlignment="1" applyProtection="1">
      <alignment wrapText="1"/>
      <protection hidden="1"/>
    </xf>
    <xf numFmtId="175" fontId="3" fillId="0" borderId="1" xfId="2" applyNumberFormat="1" applyFont="1" applyFill="1" applyBorder="1" applyAlignment="1" applyProtection="1">
      <alignment horizontal="right" vertical="top" wrapText="1"/>
    </xf>
    <xf numFmtId="177" fontId="3" fillId="0" borderId="1" xfId="2" applyNumberFormat="1" applyFont="1" applyFill="1" applyBorder="1" applyAlignment="1" applyProtection="1">
      <alignment horizontal="right" vertical="top" wrapText="1"/>
    </xf>
    <xf numFmtId="173" fontId="34" fillId="0" borderId="1" xfId="0" applyNumberFormat="1" applyFont="1" applyFill="1" applyBorder="1" applyAlignment="1" applyProtection="1">
      <protection hidden="1"/>
    </xf>
    <xf numFmtId="177" fontId="19" fillId="0" borderId="1" xfId="2" applyNumberFormat="1" applyFont="1" applyFill="1" applyBorder="1" applyAlignment="1" applyProtection="1">
      <alignment horizontal="right" vertical="top" wrapText="1"/>
    </xf>
    <xf numFmtId="172" fontId="3" fillId="0" borderId="0" xfId="0" applyNumberFormat="1" applyFont="1" applyFill="1" applyBorder="1" applyAlignment="1" applyProtection="1">
      <alignment vertical="center"/>
    </xf>
    <xf numFmtId="176" fontId="28" fillId="0" borderId="1" xfId="2" applyNumberFormat="1" applyFont="1" applyFill="1" applyBorder="1" applyAlignment="1" applyProtection="1">
      <alignment horizontal="right" vertical="top" wrapText="1"/>
    </xf>
    <xf numFmtId="165" fontId="28" fillId="0" borderId="1" xfId="0" applyNumberFormat="1" applyFont="1" applyFill="1" applyBorder="1" applyAlignment="1">
      <alignment horizontal="right" vertical="center"/>
    </xf>
    <xf numFmtId="178" fontId="34" fillId="0" borderId="1" xfId="0" applyNumberFormat="1" applyFont="1" applyFill="1" applyBorder="1" applyAlignment="1" applyProtection="1">
      <alignment wrapText="1"/>
      <protection hidden="1"/>
    </xf>
    <xf numFmtId="175" fontId="28" fillId="0" borderId="1" xfId="2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Alignment="1" applyProtection="1">
      <alignment horizontal="right" vertical="center"/>
    </xf>
    <xf numFmtId="165" fontId="18" fillId="0" borderId="1" xfId="2" applyNumberFormat="1" applyFont="1" applyFill="1" applyBorder="1" applyAlignment="1" applyProtection="1">
      <alignment horizontal="right" vertical="top" wrapText="1"/>
    </xf>
    <xf numFmtId="165" fontId="18" fillId="0" borderId="2" xfId="2" applyNumberFormat="1" applyFont="1" applyFill="1" applyBorder="1" applyAlignment="1" applyProtection="1">
      <alignment horizontal="right" vertical="top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5" fontId="18" fillId="0" borderId="10" xfId="2" applyNumberFormat="1" applyFont="1" applyFill="1" applyBorder="1" applyAlignment="1" applyProtection="1">
      <alignment horizontal="right" vertical="top" wrapText="1"/>
    </xf>
    <xf numFmtId="165" fontId="19" fillId="0" borderId="0" xfId="2" applyNumberFormat="1" applyFont="1" applyFill="1" applyBorder="1" applyAlignment="1" applyProtection="1">
      <alignment horizontal="right" vertical="top" wrapText="1"/>
    </xf>
    <xf numFmtId="165" fontId="16" fillId="0" borderId="0" xfId="0" applyNumberFormat="1" applyFont="1" applyFill="1" applyBorder="1" applyAlignment="1" applyProtection="1">
      <alignment horizontal="justify" vertical="top" wrapText="1"/>
    </xf>
    <xf numFmtId="165" fontId="20" fillId="0" borderId="0" xfId="0" applyNumberFormat="1" applyFont="1" applyFill="1" applyBorder="1" applyAlignment="1" applyProtection="1">
      <alignment horizontal="left" wrapText="1"/>
    </xf>
    <xf numFmtId="165" fontId="20" fillId="0" borderId="0" xfId="0" applyNumberFormat="1" applyFont="1" applyFill="1" applyAlignment="1" applyProtection="1">
      <alignment horizontal="right" vertical="center"/>
    </xf>
    <xf numFmtId="165" fontId="0" fillId="0" borderId="0" xfId="0" applyNumberFormat="1" applyAlignment="1"/>
    <xf numFmtId="165" fontId="28" fillId="0" borderId="1" xfId="0" applyNumberFormat="1" applyFont="1" applyFill="1" applyBorder="1" applyAlignment="1">
      <alignment horizontal="left" vertical="center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center" vertical="top"/>
    </xf>
    <xf numFmtId="165" fontId="0" fillId="0" borderId="0" xfId="0" applyNumberFormat="1" applyFill="1" applyAlignment="1"/>
    <xf numFmtId="171" fontId="28" fillId="0" borderId="1" xfId="0" applyNumberFormat="1" applyFont="1" applyFill="1" applyBorder="1" applyAlignment="1" applyProtection="1">
      <protection hidden="1"/>
    </xf>
    <xf numFmtId="169" fontId="28" fillId="0" borderId="1" xfId="2" applyNumberFormat="1" applyFont="1" applyFill="1" applyBorder="1" applyAlignment="1" applyProtection="1">
      <alignment horizontal="right" vertical="top" wrapText="1"/>
    </xf>
    <xf numFmtId="165" fontId="3" fillId="0" borderId="1" xfId="0" applyNumberFormat="1" applyFont="1" applyFill="1" applyBorder="1" applyAlignment="1">
      <alignment horizontal="justify" vertical="top" wrapText="1"/>
    </xf>
    <xf numFmtId="0" fontId="16" fillId="0" borderId="1" xfId="0" applyFont="1" applyBorder="1" applyAlignment="1">
      <alignment horizontal="justify" vertical="top" wrapText="1"/>
    </xf>
    <xf numFmtId="2" fontId="16" fillId="0" borderId="1" xfId="0" applyNumberFormat="1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35" fillId="0" borderId="1" xfId="0" applyFont="1" applyFill="1" applyBorder="1" applyAlignment="1">
      <alignment vertical="top"/>
    </xf>
    <xf numFmtId="0" fontId="19" fillId="0" borderId="8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>
      <alignment horizontal="left" vertical="top"/>
    </xf>
    <xf numFmtId="165" fontId="19" fillId="0" borderId="1" xfId="0" applyNumberFormat="1" applyFont="1" applyFill="1" applyBorder="1" applyAlignment="1">
      <alignment horizontal="left" vertical="center"/>
    </xf>
    <xf numFmtId="165" fontId="36" fillId="0" borderId="1" xfId="2" applyNumberFormat="1" applyFont="1" applyFill="1" applyBorder="1" applyAlignment="1">
      <alignment horizontal="left" vertical="top"/>
    </xf>
    <xf numFmtId="1" fontId="19" fillId="0" borderId="34" xfId="0" applyNumberFormat="1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top" wrapText="1"/>
    </xf>
    <xf numFmtId="169" fontId="3" fillId="0" borderId="1" xfId="2" applyNumberFormat="1" applyFont="1" applyFill="1" applyBorder="1" applyAlignment="1" applyProtection="1">
      <alignment horizontal="right" vertical="top" wrapText="1"/>
    </xf>
    <xf numFmtId="169" fontId="34" fillId="0" borderId="1" xfId="0" applyNumberFormat="1" applyFont="1" applyFill="1" applyBorder="1" applyAlignment="1" applyProtection="1">
      <protection hidden="1"/>
    </xf>
    <xf numFmtId="169" fontId="28" fillId="0" borderId="1" xfId="0" applyNumberFormat="1" applyFont="1" applyFill="1" applyBorder="1" applyAlignment="1">
      <alignment horizontal="right" vertical="center"/>
    </xf>
    <xf numFmtId="176" fontId="1" fillId="0" borderId="1" xfId="2" applyNumberFormat="1" applyFont="1" applyFill="1" applyBorder="1" applyAlignment="1" applyProtection="1">
      <alignment horizontal="right" vertical="top" wrapText="1"/>
    </xf>
    <xf numFmtId="166" fontId="3" fillId="0" borderId="1" xfId="3" applyNumberFormat="1" applyFont="1" applyFill="1" applyBorder="1" applyAlignment="1">
      <alignment horizontal="center" vertical="center" wrapText="1"/>
    </xf>
    <xf numFmtId="166" fontId="3" fillId="0" borderId="4" xfId="3" applyNumberFormat="1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justify" vertical="top" wrapText="1"/>
    </xf>
    <xf numFmtId="0" fontId="3" fillId="0" borderId="5" xfId="3" applyFont="1" applyFill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49" fontId="19" fillId="0" borderId="30" xfId="0" applyNumberFormat="1" applyFont="1" applyFill="1" applyBorder="1" applyAlignment="1" applyProtection="1">
      <alignment horizontal="center" vertical="top" wrapText="1"/>
    </xf>
    <xf numFmtId="49" fontId="19" fillId="0" borderId="15" xfId="0" applyNumberFormat="1" applyFont="1" applyFill="1" applyBorder="1" applyAlignment="1" applyProtection="1">
      <alignment horizontal="center" vertical="top" wrapText="1"/>
    </xf>
    <xf numFmtId="49" fontId="19" fillId="0" borderId="3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center" vertical="top" wrapText="1"/>
    </xf>
    <xf numFmtId="165" fontId="19" fillId="0" borderId="8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center" vertical="top" wrapText="1"/>
    </xf>
    <xf numFmtId="165" fontId="18" fillId="0" borderId="28" xfId="0" applyNumberFormat="1" applyFont="1" applyFill="1" applyBorder="1" applyAlignment="1" applyProtection="1">
      <alignment horizontal="center" vertical="top" wrapText="1"/>
    </xf>
    <xf numFmtId="165" fontId="18" fillId="0" borderId="29" xfId="0" applyNumberFormat="1" applyFont="1" applyFill="1" applyBorder="1" applyAlignment="1" applyProtection="1">
      <alignment horizontal="center" vertical="top" wrapText="1"/>
    </xf>
    <xf numFmtId="165" fontId="18" fillId="0" borderId="30" xfId="0" applyNumberFormat="1" applyFont="1" applyFill="1" applyBorder="1" applyAlignment="1" applyProtection="1">
      <alignment horizontal="center" vertical="top" wrapText="1"/>
    </xf>
    <xf numFmtId="165" fontId="18" fillId="0" borderId="19" xfId="0" applyNumberFormat="1" applyFont="1" applyFill="1" applyBorder="1" applyAlignment="1" applyProtection="1">
      <alignment horizontal="center" vertical="top" wrapText="1"/>
    </xf>
    <xf numFmtId="165" fontId="18" fillId="0" borderId="0" xfId="0" applyNumberFormat="1" applyFont="1" applyFill="1" applyBorder="1" applyAlignment="1" applyProtection="1">
      <alignment horizontal="center" vertical="top" wrapText="1"/>
    </xf>
    <xf numFmtId="165" fontId="18" fillId="0" borderId="15" xfId="0" applyNumberFormat="1" applyFont="1" applyFill="1" applyBorder="1" applyAlignment="1" applyProtection="1">
      <alignment horizontal="center" vertical="top" wrapText="1"/>
    </xf>
    <xf numFmtId="165" fontId="18" fillId="0" borderId="24" xfId="0" applyNumberFormat="1" applyFont="1" applyFill="1" applyBorder="1" applyAlignment="1" applyProtection="1">
      <alignment horizontal="center" vertical="top" wrapText="1"/>
    </xf>
    <xf numFmtId="165" fontId="18" fillId="0" borderId="6" xfId="0" applyNumberFormat="1" applyFont="1" applyFill="1" applyBorder="1" applyAlignment="1" applyProtection="1">
      <alignment horizontal="center" vertical="top" wrapText="1"/>
    </xf>
    <xf numFmtId="165" fontId="18" fillId="0" borderId="3" xfId="0" applyNumberFormat="1" applyFont="1" applyFill="1" applyBorder="1" applyAlignment="1" applyProtection="1">
      <alignment horizontal="center" vertical="top" wrapText="1"/>
    </xf>
    <xf numFmtId="165" fontId="18" fillId="0" borderId="34" xfId="0" applyNumberFormat="1" applyFont="1" applyFill="1" applyBorder="1" applyAlignment="1" applyProtection="1">
      <alignment horizontal="center" vertical="top" wrapText="1"/>
    </xf>
    <xf numFmtId="165" fontId="18" fillId="0" borderId="9" xfId="0" applyNumberFormat="1" applyFont="1" applyFill="1" applyBorder="1" applyAlignment="1" applyProtection="1">
      <alignment horizontal="center" vertical="top" wrapText="1"/>
    </xf>
    <xf numFmtId="165" fontId="18" fillId="0" borderId="33" xfId="0" applyNumberFormat="1" applyFont="1" applyFill="1" applyBorder="1" applyAlignment="1" applyProtection="1">
      <alignment horizontal="center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49" fontId="19" fillId="0" borderId="4" xfId="0" applyNumberFormat="1" applyFont="1" applyFill="1" applyBorder="1" applyAlignment="1" applyProtection="1">
      <alignment horizontal="center" vertical="top" wrapText="1"/>
    </xf>
    <xf numFmtId="0" fontId="21" fillId="0" borderId="7" xfId="0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 vertical="top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49" fontId="19" fillId="0" borderId="10" xfId="0" applyNumberFormat="1" applyFont="1" applyFill="1" applyBorder="1" applyAlignment="1" applyProtection="1">
      <alignment horizontal="center" vertical="top" wrapText="1"/>
    </xf>
    <xf numFmtId="49" fontId="19" fillId="0" borderId="8" xfId="0" applyNumberFormat="1" applyFont="1" applyFill="1" applyBorder="1" applyAlignment="1" applyProtection="1">
      <alignment horizontal="center" vertical="top" wrapText="1"/>
    </xf>
    <xf numFmtId="49" fontId="19" fillId="0" borderId="5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65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6" xfId="0" applyNumberFormat="1" applyFont="1" applyFill="1" applyBorder="1" applyAlignment="1" applyProtection="1">
      <alignment horizontal="center" vertical="top" wrapText="1"/>
    </xf>
    <xf numFmtId="165" fontId="19" fillId="0" borderId="3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32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165" fontId="28" fillId="0" borderId="21" xfId="0" applyNumberFormat="1" applyFont="1" applyFill="1" applyBorder="1" applyAlignment="1" applyProtection="1">
      <alignment horizontal="justify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18" fillId="0" borderId="26" xfId="0" applyNumberFormat="1" applyFont="1" applyFill="1" applyBorder="1" applyAlignment="1" applyProtection="1">
      <alignment horizontal="left" vertical="top"/>
    </xf>
    <xf numFmtId="165" fontId="18" fillId="0" borderId="7" xfId="0" applyNumberFormat="1" applyFont="1" applyFill="1" applyBorder="1" applyAlignment="1" applyProtection="1">
      <alignment horizontal="left" vertical="top"/>
    </xf>
    <xf numFmtId="165" fontId="18" fillId="0" borderId="37" xfId="0" applyNumberFormat="1" applyFont="1" applyFill="1" applyBorder="1" applyAlignment="1" applyProtection="1">
      <alignment horizontal="left" vertical="top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19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19" fillId="0" borderId="24" xfId="0" applyNumberFormat="1" applyFont="1" applyFill="1" applyBorder="1" applyAlignment="1" applyProtection="1">
      <alignment horizontal="left" vertical="top" wrapText="1"/>
    </xf>
    <xf numFmtId="165" fontId="19" fillId="0" borderId="6" xfId="0" applyNumberFormat="1" applyFont="1" applyFill="1" applyBorder="1" applyAlignment="1" applyProtection="1">
      <alignment horizontal="left" vertical="top" wrapText="1"/>
    </xf>
    <xf numFmtId="165" fontId="19" fillId="0" borderId="3" xfId="0" applyNumberFormat="1" applyFont="1" applyFill="1" applyBorder="1" applyAlignment="1" applyProtection="1">
      <alignment horizontal="left" vertical="top" wrapText="1"/>
    </xf>
    <xf numFmtId="0" fontId="19" fillId="0" borderId="5" xfId="0" applyFont="1" applyFill="1" applyBorder="1" applyAlignment="1" applyProtection="1">
      <alignment horizontal="center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19" fillId="0" borderId="1" xfId="0" applyFont="1" applyFill="1" applyBorder="1" applyAlignment="1" applyProtection="1">
      <alignment horizontal="center" vertical="top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72" fontId="19" fillId="0" borderId="10" xfId="0" applyNumberFormat="1" applyFont="1" applyFill="1" applyBorder="1" applyAlignment="1" applyProtection="1">
      <alignment horizontal="center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0" borderId="30" xfId="0" applyFill="1" applyBorder="1"/>
    <xf numFmtId="0" fontId="0" fillId="0" borderId="19" xfId="0" applyFill="1" applyBorder="1"/>
    <xf numFmtId="0" fontId="0" fillId="0" borderId="0" xfId="0" applyFill="1"/>
    <xf numFmtId="0" fontId="0" fillId="0" borderId="15" xfId="0" applyFill="1" applyBorder="1"/>
    <xf numFmtId="0" fontId="0" fillId="0" borderId="0" xfId="0" applyFill="1" applyBorder="1"/>
    <xf numFmtId="0" fontId="0" fillId="0" borderId="8" xfId="0" applyFill="1" applyBorder="1"/>
    <xf numFmtId="165" fontId="18" fillId="0" borderId="20" xfId="0" applyNumberFormat="1" applyFont="1" applyFill="1" applyBorder="1" applyAlignment="1" applyProtection="1">
      <alignment horizontal="center" vertical="top" wrapText="1"/>
    </xf>
    <xf numFmtId="165" fontId="18" fillId="0" borderId="21" xfId="0" applyNumberFormat="1" applyFont="1" applyFill="1" applyBorder="1" applyAlignment="1" applyProtection="1">
      <alignment horizontal="center" vertical="top" wrapText="1"/>
    </xf>
    <xf numFmtId="165" fontId="18" fillId="0" borderId="22" xfId="0" applyNumberFormat="1" applyFont="1" applyFill="1" applyBorder="1" applyAlignment="1" applyProtection="1">
      <alignment horizontal="center" vertical="top" wrapText="1"/>
    </xf>
    <xf numFmtId="0" fontId="19" fillId="0" borderId="34" xfId="0" applyFont="1" applyFill="1" applyBorder="1" applyAlignment="1" applyProtection="1">
      <alignment horizontal="center" vertical="top" wrapText="1"/>
    </xf>
    <xf numFmtId="0" fontId="19" fillId="0" borderId="29" xfId="0" applyFont="1" applyFill="1" applyBorder="1" applyAlignment="1" applyProtection="1">
      <alignment horizontal="center" vertical="top" wrapText="1"/>
    </xf>
    <xf numFmtId="0" fontId="19" fillId="0" borderId="30" xfId="0" applyFont="1" applyFill="1" applyBorder="1" applyAlignment="1" applyProtection="1">
      <alignment horizontal="center" vertical="top" wrapText="1"/>
    </xf>
    <xf numFmtId="0" fontId="19" fillId="0" borderId="9" xfId="0" applyFont="1" applyFill="1" applyBorder="1" applyAlignment="1" applyProtection="1">
      <alignment horizontal="center" vertical="top" wrapText="1"/>
    </xf>
    <xf numFmtId="0" fontId="19" fillId="0" borderId="0" xfId="0" applyFont="1" applyFill="1" applyBorder="1" applyAlignment="1" applyProtection="1">
      <alignment horizontal="center" vertical="top" wrapText="1"/>
    </xf>
    <xf numFmtId="0" fontId="19" fillId="0" borderId="15" xfId="0" applyFont="1" applyFill="1" applyBorder="1" applyAlignment="1" applyProtection="1">
      <alignment horizontal="center" vertical="top" wrapText="1"/>
    </xf>
    <xf numFmtId="0" fontId="19" fillId="0" borderId="33" xfId="0" applyFont="1" applyFill="1" applyBorder="1" applyAlignment="1" applyProtection="1">
      <alignment horizontal="center" vertical="top" wrapText="1"/>
    </xf>
    <xf numFmtId="0" fontId="19" fillId="0" borderId="6" xfId="0" applyFont="1" applyFill="1" applyBorder="1" applyAlignment="1" applyProtection="1">
      <alignment horizontal="center" vertical="top" wrapText="1"/>
    </xf>
    <xf numFmtId="0" fontId="19" fillId="0" borderId="3" xfId="0" applyFont="1" applyFill="1" applyBorder="1" applyAlignment="1" applyProtection="1">
      <alignment horizontal="center" vertical="top" wrapText="1"/>
    </xf>
    <xf numFmtId="0" fontId="22" fillId="0" borderId="0" xfId="0" applyFont="1" applyFill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center"/>
    </xf>
    <xf numFmtId="0" fontId="22" fillId="0" borderId="29" xfId="0" applyFont="1" applyFill="1" applyBorder="1" applyAlignment="1" applyProtection="1">
      <alignment horizontal="center" vertical="top"/>
    </xf>
    <xf numFmtId="0" fontId="3" fillId="0" borderId="23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39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41" xfId="0" applyNumberFormat="1" applyFont="1" applyFill="1" applyBorder="1" applyAlignment="1" applyProtection="1">
      <alignment horizontal="center" vertical="center" wrapText="1"/>
    </xf>
    <xf numFmtId="165" fontId="19" fillId="0" borderId="21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41" xfId="0" applyNumberFormat="1" applyFont="1" applyFill="1" applyBorder="1" applyAlignment="1" applyProtection="1">
      <alignment horizontal="center" vertical="top" wrapText="1"/>
    </xf>
    <xf numFmtId="165" fontId="19" fillId="0" borderId="21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4" xfId="0" applyNumberFormat="1" applyFont="1" applyFill="1" applyBorder="1" applyAlignment="1" applyProtection="1">
      <alignment horizontal="center" vertical="top" wrapText="1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37" xfId="0" applyFont="1" applyFill="1" applyBorder="1" applyAlignment="1" applyProtection="1">
      <alignment horizontal="center" vertical="center"/>
    </xf>
    <xf numFmtId="0" fontId="19" fillId="0" borderId="34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33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172" fontId="19" fillId="0" borderId="10" xfId="0" applyNumberFormat="1" applyFont="1" applyFill="1" applyBorder="1" applyAlignment="1" applyProtection="1">
      <alignment horizontal="left" vertical="top" wrapText="1"/>
    </xf>
    <xf numFmtId="165" fontId="18" fillId="0" borderId="26" xfId="0" applyNumberFormat="1" applyFont="1" applyFill="1" applyBorder="1" applyAlignment="1" applyProtection="1">
      <alignment horizontal="left" vertical="top" wrapText="1"/>
    </xf>
    <xf numFmtId="165" fontId="18" fillId="0" borderId="7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right"/>
    </xf>
    <xf numFmtId="0" fontId="3" fillId="0" borderId="11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0" fillId="0" borderId="8" xfId="0" applyFill="1" applyBorder="1" applyAlignment="1">
      <alignment vertical="top"/>
    </xf>
    <xf numFmtId="0" fontId="23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24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3" fontId="3" fillId="0" borderId="31" xfId="0" applyNumberFormat="1" applyFont="1" applyFill="1" applyBorder="1" applyAlignment="1">
      <alignment horizontal="center" vertical="top" wrapText="1"/>
    </xf>
    <xf numFmtId="3" fontId="3" fillId="0" borderId="27" xfId="0" applyNumberFormat="1" applyFont="1" applyFill="1" applyBorder="1" applyAlignment="1">
      <alignment horizontal="center" vertical="top" wrapText="1"/>
    </xf>
    <xf numFmtId="3" fontId="3" fillId="0" borderId="32" xfId="0" applyNumberFormat="1" applyFont="1" applyFill="1" applyBorder="1" applyAlignment="1">
      <alignment horizontal="center" vertical="top" wrapText="1"/>
    </xf>
    <xf numFmtId="0" fontId="16" fillId="0" borderId="10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0" fontId="16" fillId="0" borderId="0" xfId="3" applyFont="1" applyFill="1" applyAlignment="1">
      <alignment horizontal="left" wrapText="1"/>
    </xf>
    <xf numFmtId="3" fontId="3" fillId="0" borderId="0" xfId="6" applyNumberFormat="1" applyFont="1" applyAlignment="1">
      <alignment horizontal="left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16" fillId="0" borderId="8" xfId="3" applyNumberFormat="1" applyFont="1" applyFill="1" applyBorder="1" applyAlignment="1">
      <alignment horizontal="center" vertical="top" wrapText="1"/>
    </xf>
    <xf numFmtId="49" fontId="16" fillId="0" borderId="5" xfId="3" applyNumberFormat="1" applyFont="1" applyFill="1" applyBorder="1" applyAlignment="1">
      <alignment horizontal="center" vertical="top" wrapText="1"/>
    </xf>
    <xf numFmtId="0" fontId="16" fillId="0" borderId="10" xfId="3" applyFont="1" applyFill="1" applyBorder="1" applyAlignment="1">
      <alignment horizontal="center" vertical="top"/>
    </xf>
    <xf numFmtId="0" fontId="16" fillId="0" borderId="8" xfId="3" applyFont="1" applyFill="1" applyBorder="1" applyAlignment="1">
      <alignment horizontal="center" vertical="top"/>
    </xf>
    <xf numFmtId="0" fontId="16" fillId="0" borderId="5" xfId="3" applyFont="1" applyFill="1" applyBorder="1" applyAlignment="1">
      <alignment horizontal="center" vertical="top"/>
    </xf>
    <xf numFmtId="3" fontId="3" fillId="0" borderId="0" xfId="6" applyNumberFormat="1" applyFont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166" fontId="3" fillId="0" borderId="10" xfId="3" applyNumberFormat="1" applyFont="1" applyFill="1" applyBorder="1" applyAlignment="1">
      <alignment horizontal="center" vertical="center" wrapText="1"/>
    </xf>
    <xf numFmtId="166" fontId="3" fillId="0" borderId="8" xfId="3" applyNumberFormat="1" applyFont="1" applyFill="1" applyBorder="1" applyAlignment="1">
      <alignment horizontal="center" vertical="center" wrapText="1"/>
    </xf>
    <xf numFmtId="166" fontId="3" fillId="0" borderId="5" xfId="3" applyNumberFormat="1" applyFont="1" applyFill="1" applyBorder="1" applyAlignment="1">
      <alignment horizontal="center" vertical="center" wrapText="1"/>
    </xf>
    <xf numFmtId="9" fontId="3" fillId="0" borderId="10" xfId="7" applyFont="1" applyFill="1" applyBorder="1" applyAlignment="1">
      <alignment horizontal="center" vertical="center" wrapText="1"/>
    </xf>
    <xf numFmtId="9" fontId="3" fillId="0" borderId="8" xfId="7" applyFont="1" applyFill="1" applyBorder="1" applyAlignment="1">
      <alignment horizontal="center" vertical="center" wrapText="1"/>
    </xf>
    <xf numFmtId="9" fontId="3" fillId="0" borderId="5" xfId="7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right" vertical="center" wrapText="1"/>
    </xf>
    <xf numFmtId="0" fontId="3" fillId="0" borderId="8" xfId="3" applyFont="1" applyFill="1" applyBorder="1" applyAlignment="1">
      <alignment horizontal="right" vertical="center" wrapText="1"/>
    </xf>
    <xf numFmtId="0" fontId="27" fillId="0" borderId="34" xfId="3" applyFont="1" applyFill="1" applyBorder="1" applyAlignment="1">
      <alignment horizontal="center" vertical="top" wrapText="1"/>
    </xf>
    <xf numFmtId="0" fontId="27" fillId="0" borderId="30" xfId="3" applyFont="1" applyFill="1" applyBorder="1" applyAlignment="1">
      <alignment horizontal="center" vertical="top" wrapText="1"/>
    </xf>
    <xf numFmtId="0" fontId="27" fillId="0" borderId="9" xfId="3" applyFont="1" applyFill="1" applyBorder="1" applyAlignment="1">
      <alignment horizontal="center" vertical="top" wrapText="1"/>
    </xf>
    <xf numFmtId="0" fontId="27" fillId="0" borderId="15" xfId="3" applyFont="1" applyFill="1" applyBorder="1" applyAlignment="1">
      <alignment horizontal="center" vertical="top" wrapText="1"/>
    </xf>
    <xf numFmtId="0" fontId="27" fillId="0" borderId="33" xfId="3" applyFont="1" applyFill="1" applyBorder="1" applyAlignment="1">
      <alignment horizontal="center" vertical="top" wrapText="1"/>
    </xf>
    <xf numFmtId="0" fontId="27" fillId="0" borderId="3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center" wrapText="1"/>
    </xf>
    <xf numFmtId="49" fontId="16" fillId="0" borderId="8" xfId="3" applyNumberFormat="1" applyFont="1" applyFill="1" applyBorder="1" applyAlignment="1">
      <alignment horizontal="center" vertical="center" wrapText="1"/>
    </xf>
    <xf numFmtId="49" fontId="16" fillId="0" borderId="5" xfId="3" applyNumberFormat="1" applyFont="1" applyFill="1" applyBorder="1" applyAlignment="1">
      <alignment horizontal="center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6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left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0" fontId="16" fillId="0" borderId="10" xfId="3" applyFont="1" applyFill="1" applyBorder="1" applyAlignment="1">
      <alignment horizontal="center" vertical="top" wrapText="1"/>
    </xf>
    <xf numFmtId="0" fontId="16" fillId="0" borderId="8" xfId="3" applyFont="1" applyFill="1" applyBorder="1" applyAlignment="1">
      <alignment horizontal="center" vertical="top" wrapText="1"/>
    </xf>
    <xf numFmtId="0" fontId="16" fillId="0" borderId="5" xfId="3" applyFont="1" applyFill="1" applyBorder="1" applyAlignment="1">
      <alignment horizontal="center" vertical="top" wrapText="1"/>
    </xf>
    <xf numFmtId="0" fontId="27" fillId="0" borderId="10" xfId="3" applyFont="1" applyFill="1" applyBorder="1" applyAlignment="1">
      <alignment vertical="top" wrapText="1"/>
    </xf>
    <xf numFmtId="0" fontId="27" fillId="0" borderId="8" xfId="3" applyFont="1" applyFill="1" applyBorder="1" applyAlignment="1">
      <alignment vertical="top" wrapText="1"/>
    </xf>
    <xf numFmtId="0" fontId="27" fillId="0" borderId="5" xfId="3" applyFont="1" applyFill="1" applyBorder="1" applyAlignment="1">
      <alignment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27" fillId="0" borderId="10" xfId="3" applyFont="1" applyFill="1" applyBorder="1" applyAlignment="1">
      <alignment horizontal="center" vertical="top" wrapText="1"/>
    </xf>
    <xf numFmtId="0" fontId="27" fillId="0" borderId="8" xfId="3" applyFont="1" applyFill="1" applyBorder="1" applyAlignment="1">
      <alignment horizontal="center" vertical="top" wrapText="1"/>
    </xf>
    <xf numFmtId="0" fontId="27" fillId="0" borderId="5" xfId="3" applyFont="1" applyFill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vertical="top"/>
    </xf>
    <xf numFmtId="0" fontId="37" fillId="0" borderId="1" xfId="0" applyFont="1" applyFill="1" applyBorder="1" applyAlignment="1">
      <alignment vertical="top"/>
    </xf>
  </cellXfs>
  <cellStyles count="8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Процентный" xfId="7" builtinId="5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GIS\&#1048;&#1057;&#1054;&#1043;&#8203;&#1044;%20&#1054;&#1051;&#8203;&#1044;\&#1041;&#1083;&#1072;&#1075;&#8203;&#1086;&#1091;&#1089;&#1090;&#8203;&#1088;&#1086;&#1081;&#1089;&#8203;&#1090;&#1074;&#1086;\&#1052;&#1091;&#1085;&#1080;&#1094;&#1080;&#1087;&#1072;&#1083;&#1100;&#1085;&#1072;&#1103;%20&#1087;&#1088;&#1086;&#1075;&#1088;&#1072;&#1084;&#1084;&#1072;\&#1054;&#1090;&#1095;&#1077;&#1090;&#1099;\&#1057;&#1077;&#1090;&#1077;&#1074;&#1099;&#1077;%20&#1085;&#1072;%2001.06\&#1057;&#1077;&#1090;&#1077;&#1074;&#1086;&#1081;%20&#1075;&#1088;&#1072;&#1092;&#1080;&#1082;%20&#1072;&#1087;&#1088;&#1077;&#1083;&#1100;%20&#1052;&#1055;%20%20&#1046;&#1080;&#1083;&#1080;&#1097;&#1085;&#1086;-&#1082;&#1086;&#1084;&#1084;&#1091;&#1085;&#1072;&#1083;&#1100;&#1085;&#1099;&#1081;%20&#1082;&#1086;&#1084;&#1087;&#1083;&#1077;&#1082;&#1089;%20&#1080;%20&#1075;&#1086;&#1088;&#1086;&#1076;&#1089;&#1082;&#1072;&#1103;%20&#1089;&#1088;&#1077;&#1076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SAKOVAEG/AppData/Local/Microsoft/Windows/INetCache/Content.Outlook/9PZTRB23/&#1057;&#1077;&#1090;&#1077;&#1074;&#1086;&#1081;%20&#1075;&#1088;&#1072;&#1092;&#1080;&#1082;%20&#1080;&#1102;&#1083;&#1100;%20&#1052;&#1055;%20%20&#1046;&#1080;&#1083;&#1080;&#1097;&#1085;&#1086;-&#1082;&#1086;&#1084;&#1084;&#1091;&#1085;&#1072;&#1083;&#1100;&#1085;&#1099;&#1081;%20&#1082;&#1086;&#1084;&#1087;&#1083;&#1077;&#1082;&#1089;%20&#1080;%20&#1075;&#1086;&#1088;&#1086;&#1076;&#1089;&#1082;&#1072;&#1103;%20&#1089;&#1088;&#1077;&#1076;&#1072;%20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GIS\Users\RamazanovaEN\Desktop\&#1050;&#1086;&#1087;&#1080;&#1103;%20KP-iyu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подпрограммам"/>
      <sheetName val="оценка эффективности"/>
      <sheetName val="Выполнение работ"/>
      <sheetName val="Финансирование "/>
      <sheetName val="Показатели"/>
      <sheetName val="Национальные проекты"/>
    </sheetNames>
    <sheetDataSet>
      <sheetData sheetId="0" refreshError="1"/>
      <sheetData sheetId="1" refreshError="1"/>
      <sheetData sheetId="2" refreshError="1"/>
      <sheetData sheetId="3" refreshError="1">
        <row r="415">
          <cell r="E415">
            <v>1730.6000000000001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подпрограммам"/>
      <sheetName val="оценка эффективности"/>
      <sheetName val="Выполнение работ"/>
      <sheetName val="Финансирование "/>
      <sheetName val="Показатели"/>
      <sheetName val="Национальные проекты"/>
    </sheetNames>
    <sheetDataSet>
      <sheetData sheetId="0"/>
      <sheetData sheetId="1"/>
      <sheetData sheetId="2"/>
      <sheetData sheetId="3">
        <row r="435">
          <cell r="F435">
            <v>432.36502999999999</v>
          </cell>
        </row>
        <row r="436">
          <cell r="F436">
            <v>676.26324999999997</v>
          </cell>
        </row>
        <row r="439">
          <cell r="F439">
            <v>0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Показатели"/>
      <sheetName val="Национальные проекты "/>
    </sheetNames>
    <sheetDataSet>
      <sheetData sheetId="0">
        <row r="381">
          <cell r="G381">
            <v>0</v>
          </cell>
        </row>
        <row r="382">
          <cell r="G38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337" t="s">
        <v>39</v>
      </c>
      <c r="B1" s="338"/>
      <c r="C1" s="339" t="s">
        <v>40</v>
      </c>
      <c r="D1" s="331" t="s">
        <v>44</v>
      </c>
      <c r="E1" s="332"/>
      <c r="F1" s="333"/>
      <c r="G1" s="331" t="s">
        <v>17</v>
      </c>
      <c r="H1" s="332"/>
      <c r="I1" s="333"/>
      <c r="J1" s="331" t="s">
        <v>18</v>
      </c>
      <c r="K1" s="332"/>
      <c r="L1" s="333"/>
      <c r="M1" s="331" t="s">
        <v>22</v>
      </c>
      <c r="N1" s="332"/>
      <c r="O1" s="333"/>
      <c r="P1" s="334" t="s">
        <v>23</v>
      </c>
      <c r="Q1" s="335"/>
      <c r="R1" s="331" t="s">
        <v>24</v>
      </c>
      <c r="S1" s="332"/>
      <c r="T1" s="333"/>
      <c r="U1" s="331" t="s">
        <v>25</v>
      </c>
      <c r="V1" s="332"/>
      <c r="W1" s="333"/>
      <c r="X1" s="334" t="s">
        <v>26</v>
      </c>
      <c r="Y1" s="336"/>
      <c r="Z1" s="335"/>
      <c r="AA1" s="334" t="s">
        <v>27</v>
      </c>
      <c r="AB1" s="335"/>
      <c r="AC1" s="331" t="s">
        <v>28</v>
      </c>
      <c r="AD1" s="332"/>
      <c r="AE1" s="333"/>
      <c r="AF1" s="331" t="s">
        <v>29</v>
      </c>
      <c r="AG1" s="332"/>
      <c r="AH1" s="333"/>
      <c r="AI1" s="331" t="s">
        <v>30</v>
      </c>
      <c r="AJ1" s="332"/>
      <c r="AK1" s="333"/>
      <c r="AL1" s="334" t="s">
        <v>31</v>
      </c>
      <c r="AM1" s="335"/>
      <c r="AN1" s="331" t="s">
        <v>32</v>
      </c>
      <c r="AO1" s="332"/>
      <c r="AP1" s="333"/>
      <c r="AQ1" s="331" t="s">
        <v>33</v>
      </c>
      <c r="AR1" s="332"/>
      <c r="AS1" s="333"/>
      <c r="AT1" s="331" t="s">
        <v>34</v>
      </c>
      <c r="AU1" s="332"/>
      <c r="AV1" s="333"/>
    </row>
    <row r="2" spans="1:48" ht="39" customHeight="1" x14ac:dyDescent="0.25">
      <c r="A2" s="338"/>
      <c r="B2" s="338"/>
      <c r="C2" s="339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339" t="s">
        <v>82</v>
      </c>
      <c r="B3" s="339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339"/>
      <c r="B4" s="339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339"/>
      <c r="B5" s="339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339"/>
      <c r="B6" s="339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339"/>
      <c r="B7" s="339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339"/>
      <c r="B8" s="339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339"/>
      <c r="B9" s="339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340" t="s">
        <v>57</v>
      </c>
      <c r="B1" s="340"/>
      <c r="C1" s="340"/>
      <c r="D1" s="340"/>
      <c r="E1" s="340"/>
    </row>
    <row r="2" spans="1:5" x14ac:dyDescent="0.25">
      <c r="A2" s="12"/>
      <c r="B2" s="12"/>
      <c r="C2" s="12"/>
      <c r="D2" s="12"/>
      <c r="E2" s="12"/>
    </row>
    <row r="3" spans="1:5" x14ac:dyDescent="0.25">
      <c r="A3" s="341" t="s">
        <v>129</v>
      </c>
      <c r="B3" s="341"/>
      <c r="C3" s="341"/>
      <c r="D3" s="341"/>
      <c r="E3" s="341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342" t="s">
        <v>78</v>
      </c>
      <c r="B26" s="342"/>
      <c r="C26" s="342"/>
      <c r="D26" s="342"/>
      <c r="E26" s="342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342" t="s">
        <v>79</v>
      </c>
      <c r="B28" s="342"/>
      <c r="C28" s="342"/>
      <c r="D28" s="342"/>
      <c r="E28" s="342"/>
    </row>
    <row r="29" spans="1:5" x14ac:dyDescent="0.25">
      <c r="A29" s="342"/>
      <c r="B29" s="342"/>
      <c r="C29" s="342"/>
      <c r="D29" s="342"/>
      <c r="E29" s="342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65" t="s">
        <v>45</v>
      </c>
      <c r="C3" s="365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53" t="s">
        <v>1</v>
      </c>
      <c r="B5" s="348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353"/>
      <c r="B6" s="348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53"/>
      <c r="B7" s="348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53" t="s">
        <v>3</v>
      </c>
      <c r="B8" s="348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66" t="s">
        <v>204</v>
      </c>
      <c r="N8" s="367"/>
      <c r="O8" s="368"/>
      <c r="P8" s="56"/>
      <c r="Q8" s="56"/>
    </row>
    <row r="9" spans="1:256" ht="33.75" customHeight="1" x14ac:dyDescent="0.2">
      <c r="A9" s="353"/>
      <c r="B9" s="348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53" t="s">
        <v>4</v>
      </c>
      <c r="B10" s="348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53"/>
      <c r="B11" s="348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53" t="s">
        <v>5</v>
      </c>
      <c r="B12" s="348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53"/>
      <c r="B13" s="348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53" t="s">
        <v>9</v>
      </c>
      <c r="B14" s="348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53"/>
      <c r="B15" s="348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49"/>
      <c r="AJ16" s="349"/>
      <c r="AK16" s="349"/>
      <c r="AZ16" s="349"/>
      <c r="BA16" s="349"/>
      <c r="BB16" s="349"/>
      <c r="BQ16" s="349"/>
      <c r="BR16" s="349"/>
      <c r="BS16" s="349"/>
      <c r="CH16" s="349"/>
      <c r="CI16" s="349"/>
      <c r="CJ16" s="349"/>
      <c r="CY16" s="349"/>
      <c r="CZ16" s="349"/>
      <c r="DA16" s="349"/>
      <c r="DP16" s="349"/>
      <c r="DQ16" s="349"/>
      <c r="DR16" s="349"/>
      <c r="EG16" s="349"/>
      <c r="EH16" s="349"/>
      <c r="EI16" s="349"/>
      <c r="EX16" s="349"/>
      <c r="EY16" s="349"/>
      <c r="EZ16" s="349"/>
      <c r="FO16" s="349"/>
      <c r="FP16" s="349"/>
      <c r="FQ16" s="349"/>
      <c r="GF16" s="349"/>
      <c r="GG16" s="349"/>
      <c r="GH16" s="349"/>
      <c r="GW16" s="349"/>
      <c r="GX16" s="349"/>
      <c r="GY16" s="349"/>
      <c r="HN16" s="349"/>
      <c r="HO16" s="349"/>
      <c r="HP16" s="349"/>
      <c r="IE16" s="349"/>
      <c r="IF16" s="349"/>
      <c r="IG16" s="349"/>
      <c r="IV16" s="349"/>
    </row>
    <row r="17" spans="1:17" ht="320.25" customHeight="1" x14ac:dyDescent="0.2">
      <c r="A17" s="353" t="s">
        <v>6</v>
      </c>
      <c r="B17" s="348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53"/>
      <c r="B18" s="348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53" t="s">
        <v>7</v>
      </c>
      <c r="B19" s="348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53"/>
      <c r="B20" s="348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53" t="s">
        <v>8</v>
      </c>
      <c r="B21" s="348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53"/>
      <c r="B22" s="348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58" t="s">
        <v>14</v>
      </c>
      <c r="B23" s="354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59"/>
      <c r="B24" s="354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57" t="s">
        <v>15</v>
      </c>
      <c r="B25" s="354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57"/>
      <c r="B26" s="354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53" t="s">
        <v>93</v>
      </c>
      <c r="B31" s="348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53"/>
      <c r="B32" s="348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53" t="s">
        <v>95</v>
      </c>
      <c r="B34" s="348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53"/>
      <c r="B35" s="348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62" t="s">
        <v>97</v>
      </c>
      <c r="B36" s="355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63"/>
      <c r="B37" s="356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53" t="s">
        <v>99</v>
      </c>
      <c r="B39" s="348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50" t="s">
        <v>246</v>
      </c>
      <c r="I39" s="351"/>
      <c r="J39" s="351"/>
      <c r="K39" s="351"/>
      <c r="L39" s="351"/>
      <c r="M39" s="351"/>
      <c r="N39" s="351"/>
      <c r="O39" s="352"/>
      <c r="P39" s="55" t="s">
        <v>188</v>
      </c>
      <c r="Q39" s="56"/>
    </row>
    <row r="40" spans="1:17" ht="39.950000000000003" customHeight="1" x14ac:dyDescent="0.2">
      <c r="A40" s="353" t="s">
        <v>10</v>
      </c>
      <c r="B40" s="348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53" t="s">
        <v>100</v>
      </c>
      <c r="B41" s="348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53"/>
      <c r="B42" s="348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53" t="s">
        <v>102</v>
      </c>
      <c r="B43" s="348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45" t="s">
        <v>191</v>
      </c>
      <c r="H43" s="346"/>
      <c r="I43" s="346"/>
      <c r="J43" s="346"/>
      <c r="K43" s="346"/>
      <c r="L43" s="346"/>
      <c r="M43" s="346"/>
      <c r="N43" s="346"/>
      <c r="O43" s="347"/>
      <c r="P43" s="56"/>
      <c r="Q43" s="56"/>
    </row>
    <row r="44" spans="1:17" ht="39.950000000000003" customHeight="1" x14ac:dyDescent="0.2">
      <c r="A44" s="353"/>
      <c r="B44" s="348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53" t="s">
        <v>104</v>
      </c>
      <c r="B45" s="348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53" t="s">
        <v>12</v>
      </c>
      <c r="B46" s="348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60" t="s">
        <v>107</v>
      </c>
      <c r="B47" s="355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61"/>
      <c r="B48" s="356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60" t="s">
        <v>108</v>
      </c>
      <c r="B49" s="355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61"/>
      <c r="B50" s="356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53" t="s">
        <v>110</v>
      </c>
      <c r="B51" s="348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53"/>
      <c r="B52" s="348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53" t="s">
        <v>113</v>
      </c>
      <c r="B53" s="348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53"/>
      <c r="B54" s="348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53" t="s">
        <v>114</v>
      </c>
      <c r="B55" s="348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53"/>
      <c r="B56" s="348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53" t="s">
        <v>116</v>
      </c>
      <c r="B57" s="348" t="s">
        <v>117</v>
      </c>
      <c r="C57" s="53" t="s">
        <v>20</v>
      </c>
      <c r="D57" s="93" t="s">
        <v>234</v>
      </c>
      <c r="E57" s="92"/>
      <c r="F57" s="92" t="s">
        <v>235</v>
      </c>
      <c r="G57" s="369" t="s">
        <v>232</v>
      </c>
      <c r="H57" s="369"/>
      <c r="I57" s="92" t="s">
        <v>236</v>
      </c>
      <c r="J57" s="92" t="s">
        <v>237</v>
      </c>
      <c r="K57" s="366" t="s">
        <v>238</v>
      </c>
      <c r="L57" s="367"/>
      <c r="M57" s="367"/>
      <c r="N57" s="367"/>
      <c r="O57" s="368"/>
      <c r="P57" s="88" t="s">
        <v>198</v>
      </c>
      <c r="Q57" s="56"/>
    </row>
    <row r="58" spans="1:17" ht="39.950000000000003" customHeight="1" x14ac:dyDescent="0.2">
      <c r="A58" s="353"/>
      <c r="B58" s="348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58" t="s">
        <v>119</v>
      </c>
      <c r="B59" s="358" t="s">
        <v>118</v>
      </c>
      <c r="C59" s="358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64"/>
      <c r="B60" s="364"/>
      <c r="C60" s="364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64"/>
      <c r="B61" s="364"/>
      <c r="C61" s="359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59"/>
      <c r="B62" s="359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53" t="s">
        <v>120</v>
      </c>
      <c r="B63" s="348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53"/>
      <c r="B64" s="348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57" t="s">
        <v>122</v>
      </c>
      <c r="B65" s="354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57"/>
      <c r="B66" s="354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53" t="s">
        <v>124</v>
      </c>
      <c r="B67" s="348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53"/>
      <c r="B68" s="348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60" t="s">
        <v>126</v>
      </c>
      <c r="B69" s="355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61"/>
      <c r="B70" s="356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343" t="s">
        <v>254</v>
      </c>
      <c r="C73" s="343"/>
      <c r="D73" s="343"/>
      <c r="E73" s="343"/>
      <c r="F73" s="343"/>
      <c r="G73" s="343"/>
      <c r="H73" s="343"/>
      <c r="I73" s="343"/>
      <c r="J73" s="343"/>
      <c r="K73" s="343"/>
      <c r="L73" s="343"/>
      <c r="M73" s="343"/>
      <c r="N73" s="343"/>
      <c r="O73" s="343"/>
      <c r="P73" s="343"/>
      <c r="Q73" s="343"/>
      <c r="R73" s="343"/>
      <c r="S73" s="343"/>
      <c r="T73" s="343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344" t="s">
        <v>215</v>
      </c>
      <c r="C79" s="344"/>
      <c r="D79" s="344"/>
      <c r="E79" s="344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39"/>
  <sheetViews>
    <sheetView tabSelected="1" topLeftCell="A6" zoomScaleNormal="100" zoomScaleSheetLayoutView="40" workbookViewId="0">
      <pane xSplit="7" ySplit="4" topLeftCell="H550" activePane="bottomRight" state="frozen"/>
      <selection activeCell="A6" sqref="A6"/>
      <selection pane="topRight" activeCell="H6" sqref="H6"/>
      <selection pane="bottomLeft" activeCell="A10" sqref="A10"/>
      <selection pane="bottomRight" activeCell="D702" sqref="D702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6" width="15.85546875" style="280" customWidth="1"/>
    <col min="7" max="7" width="10.140625" style="108" customWidth="1"/>
    <col min="8" max="8" width="12.140625" style="103" customWidth="1"/>
    <col min="9" max="9" width="11.85546875" style="103" customWidth="1"/>
    <col min="10" max="10" width="10" style="103" customWidth="1"/>
    <col min="11" max="11" width="11.5703125" style="103" customWidth="1"/>
    <col min="12" max="12" width="12.42578125" style="103" customWidth="1"/>
    <col min="13" max="13" width="8.7109375" style="103" customWidth="1"/>
    <col min="14" max="14" width="11.7109375" style="103" customWidth="1"/>
    <col min="15" max="15" width="13.7109375" style="103" customWidth="1"/>
    <col min="16" max="16" width="8.7109375" style="103" customWidth="1"/>
    <col min="17" max="17" width="11.7109375" style="103" customWidth="1"/>
    <col min="18" max="18" width="12.42578125" style="103" customWidth="1"/>
    <col min="19" max="19" width="9.140625" style="103" customWidth="1"/>
    <col min="20" max="20" width="12.28515625" style="103" customWidth="1"/>
    <col min="21" max="21" width="10.28515625" style="103" customWidth="1"/>
    <col min="22" max="22" width="8.85546875" style="103" customWidth="1"/>
    <col min="23" max="23" width="14.28515625" style="103" customWidth="1"/>
    <col min="24" max="24" width="11.85546875" style="103" customWidth="1"/>
    <col min="25" max="25" width="9.140625" style="103" customWidth="1"/>
    <col min="26" max="26" width="12.42578125" style="103" customWidth="1"/>
    <col min="27" max="27" width="13.140625" style="103" customWidth="1"/>
    <col min="28" max="28" width="6.85546875" style="103" customWidth="1"/>
    <col min="29" max="29" width="11.85546875" style="103" customWidth="1"/>
    <col min="30" max="30" width="5.5703125" style="103" customWidth="1"/>
    <col min="31" max="31" width="7.5703125" style="103" customWidth="1"/>
    <col min="32" max="32" width="14.28515625" style="103" customWidth="1"/>
    <col min="33" max="33" width="6" style="103" customWidth="1"/>
    <col min="34" max="34" width="7.85546875" style="103" customWidth="1"/>
    <col min="35" max="35" width="11.28515625" style="103" customWidth="1"/>
    <col min="36" max="36" width="9.42578125" style="103" customWidth="1"/>
    <col min="37" max="37" width="4.7109375" style="103" customWidth="1"/>
    <col min="38" max="38" width="11" style="103" customWidth="1"/>
    <col min="39" max="39" width="5" style="103" customWidth="1"/>
    <col min="40" max="40" width="7.140625" style="103" customWidth="1"/>
    <col min="41" max="41" width="13" style="103" customWidth="1"/>
    <col min="42" max="42" width="14.5703125" style="103" customWidth="1"/>
    <col min="43" max="43" width="5.7109375" style="103" customWidth="1"/>
    <col min="44" max="44" width="26.140625" style="95" customWidth="1"/>
    <col min="45" max="45" width="9.140625" style="95"/>
    <col min="46" max="46" width="11.42578125" style="95" bestFit="1" customWidth="1"/>
    <col min="47" max="16384" width="9.140625" style="95"/>
  </cols>
  <sheetData>
    <row r="1" spans="1:44" ht="18.75" x14ac:dyDescent="0.25">
      <c r="AR1" s="152" t="s">
        <v>269</v>
      </c>
    </row>
    <row r="2" spans="1:44" s="110" customFormat="1" ht="24" customHeight="1" x14ac:dyDescent="0.25">
      <c r="A2" s="456" t="s">
        <v>549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6"/>
      <c r="AL2" s="456"/>
      <c r="AM2" s="456"/>
      <c r="AN2" s="456"/>
      <c r="AO2" s="456"/>
      <c r="AP2" s="456"/>
      <c r="AQ2" s="456"/>
      <c r="AR2" s="456"/>
    </row>
    <row r="3" spans="1:44" s="96" customFormat="1" ht="17.25" customHeight="1" x14ac:dyDescent="0.25">
      <c r="A3" s="457" t="s">
        <v>308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57"/>
      <c r="AD3" s="457"/>
      <c r="AE3" s="457"/>
      <c r="AF3" s="457"/>
      <c r="AG3" s="457"/>
      <c r="AH3" s="457"/>
      <c r="AI3" s="457"/>
      <c r="AJ3" s="457"/>
      <c r="AK3" s="457"/>
      <c r="AL3" s="457"/>
      <c r="AM3" s="457"/>
      <c r="AN3" s="457"/>
      <c r="AO3" s="457"/>
      <c r="AP3" s="457"/>
      <c r="AQ3" s="457"/>
      <c r="AR3" s="457"/>
    </row>
    <row r="4" spans="1:44" s="97" customFormat="1" ht="24" customHeight="1" x14ac:dyDescent="0.25">
      <c r="A4" s="458" t="s">
        <v>308</v>
      </c>
      <c r="B4" s="458"/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  <c r="AB4" s="458"/>
      <c r="AC4" s="458"/>
      <c r="AD4" s="458"/>
      <c r="AE4" s="458"/>
      <c r="AF4" s="458"/>
      <c r="AG4" s="458"/>
      <c r="AH4" s="458"/>
      <c r="AI4" s="458"/>
      <c r="AJ4" s="458"/>
      <c r="AK4" s="458"/>
      <c r="AL4" s="458"/>
      <c r="AM4" s="458"/>
      <c r="AN4" s="458"/>
      <c r="AO4" s="458"/>
      <c r="AP4" s="458"/>
      <c r="AQ4" s="458"/>
      <c r="AR4" s="458"/>
    </row>
    <row r="5" spans="1:44" ht="13.5" thickBot="1" x14ac:dyDescent="0.3">
      <c r="A5" s="459"/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59"/>
      <c r="X5" s="459"/>
      <c r="Y5" s="459"/>
      <c r="Z5" s="459"/>
      <c r="AA5" s="459"/>
      <c r="AB5" s="459"/>
      <c r="AC5" s="459"/>
      <c r="AD5" s="459"/>
      <c r="AE5" s="459"/>
      <c r="AF5" s="459"/>
      <c r="AG5" s="459"/>
      <c r="AH5" s="459"/>
      <c r="AI5" s="459"/>
      <c r="AJ5" s="112"/>
      <c r="AK5" s="112"/>
      <c r="AL5" s="95"/>
      <c r="AM5" s="95"/>
      <c r="AN5" s="95"/>
      <c r="AO5" s="98"/>
      <c r="AP5" s="98"/>
      <c r="AQ5" s="98"/>
      <c r="AR5" s="99" t="s">
        <v>257</v>
      </c>
    </row>
    <row r="6" spans="1:44" ht="15" customHeight="1" x14ac:dyDescent="0.25">
      <c r="A6" s="460" t="s">
        <v>0</v>
      </c>
      <c r="B6" s="463" t="s">
        <v>264</v>
      </c>
      <c r="C6" s="463" t="s">
        <v>259</v>
      </c>
      <c r="D6" s="463" t="s">
        <v>40</v>
      </c>
      <c r="E6" s="466" t="s">
        <v>256</v>
      </c>
      <c r="F6" s="467"/>
      <c r="G6" s="468"/>
      <c r="H6" s="469" t="s">
        <v>255</v>
      </c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70"/>
      <c r="AC6" s="470"/>
      <c r="AD6" s="470"/>
      <c r="AE6" s="470"/>
      <c r="AF6" s="470"/>
      <c r="AG6" s="470"/>
      <c r="AH6" s="470"/>
      <c r="AI6" s="470"/>
      <c r="AJ6" s="470"/>
      <c r="AK6" s="470"/>
      <c r="AL6" s="470"/>
      <c r="AM6" s="470"/>
      <c r="AN6" s="470"/>
      <c r="AO6" s="470"/>
      <c r="AP6" s="470"/>
      <c r="AQ6" s="471"/>
      <c r="AR6" s="472" t="s">
        <v>307</v>
      </c>
    </row>
    <row r="7" spans="1:44" ht="28.5" customHeight="1" x14ac:dyDescent="0.25">
      <c r="A7" s="461"/>
      <c r="B7" s="464"/>
      <c r="C7" s="464"/>
      <c r="D7" s="464"/>
      <c r="E7" s="475" t="s">
        <v>395</v>
      </c>
      <c r="F7" s="475" t="s">
        <v>275</v>
      </c>
      <c r="G7" s="476" t="s">
        <v>19</v>
      </c>
      <c r="H7" s="478" t="s">
        <v>17</v>
      </c>
      <c r="I7" s="404"/>
      <c r="J7" s="405"/>
      <c r="K7" s="431" t="s">
        <v>18</v>
      </c>
      <c r="L7" s="432"/>
      <c r="M7" s="433"/>
      <c r="N7" s="431" t="s">
        <v>22</v>
      </c>
      <c r="O7" s="432"/>
      <c r="P7" s="433"/>
      <c r="Q7" s="431" t="s">
        <v>24</v>
      </c>
      <c r="R7" s="432"/>
      <c r="S7" s="433"/>
      <c r="T7" s="431" t="s">
        <v>25</v>
      </c>
      <c r="U7" s="432"/>
      <c r="V7" s="433"/>
      <c r="W7" s="431" t="s">
        <v>26</v>
      </c>
      <c r="X7" s="432"/>
      <c r="Y7" s="433"/>
      <c r="Z7" s="431" t="s">
        <v>28</v>
      </c>
      <c r="AA7" s="432"/>
      <c r="AB7" s="434"/>
      <c r="AC7" s="431" t="s">
        <v>29</v>
      </c>
      <c r="AD7" s="432"/>
      <c r="AE7" s="432"/>
      <c r="AF7" s="431" t="s">
        <v>30</v>
      </c>
      <c r="AG7" s="432"/>
      <c r="AH7" s="432"/>
      <c r="AI7" s="431" t="s">
        <v>32</v>
      </c>
      <c r="AJ7" s="432"/>
      <c r="AK7" s="432"/>
      <c r="AL7" s="431" t="s">
        <v>33</v>
      </c>
      <c r="AM7" s="432"/>
      <c r="AN7" s="432"/>
      <c r="AO7" s="431" t="s">
        <v>34</v>
      </c>
      <c r="AP7" s="432"/>
      <c r="AQ7" s="433"/>
      <c r="AR7" s="473"/>
    </row>
    <row r="8" spans="1:44" ht="40.9" customHeight="1" x14ac:dyDescent="0.25">
      <c r="A8" s="462"/>
      <c r="B8" s="465"/>
      <c r="C8" s="465"/>
      <c r="D8" s="465"/>
      <c r="E8" s="465"/>
      <c r="F8" s="465"/>
      <c r="G8" s="477"/>
      <c r="H8" s="125" t="s">
        <v>20</v>
      </c>
      <c r="I8" s="126" t="s">
        <v>21</v>
      </c>
      <c r="J8" s="127" t="s">
        <v>19</v>
      </c>
      <c r="K8" s="126" t="s">
        <v>20</v>
      </c>
      <c r="L8" s="126" t="s">
        <v>21</v>
      </c>
      <c r="M8" s="127" t="s">
        <v>19</v>
      </c>
      <c r="N8" s="128" t="s">
        <v>20</v>
      </c>
      <c r="O8" s="126" t="s">
        <v>21</v>
      </c>
      <c r="P8" s="129" t="s">
        <v>19</v>
      </c>
      <c r="Q8" s="130" t="s">
        <v>20</v>
      </c>
      <c r="R8" s="126" t="s">
        <v>21</v>
      </c>
      <c r="S8" s="129" t="s">
        <v>19</v>
      </c>
      <c r="T8" s="130" t="s">
        <v>20</v>
      </c>
      <c r="U8" s="126" t="s">
        <v>21</v>
      </c>
      <c r="V8" s="129" t="s">
        <v>19</v>
      </c>
      <c r="W8" s="130" t="s">
        <v>20</v>
      </c>
      <c r="X8" s="126" t="s">
        <v>21</v>
      </c>
      <c r="Y8" s="129" t="s">
        <v>19</v>
      </c>
      <c r="Z8" s="130" t="s">
        <v>20</v>
      </c>
      <c r="AA8" s="126" t="s">
        <v>21</v>
      </c>
      <c r="AB8" s="129" t="s">
        <v>19</v>
      </c>
      <c r="AC8" s="130" t="s">
        <v>20</v>
      </c>
      <c r="AD8" s="131" t="s">
        <v>21</v>
      </c>
      <c r="AE8" s="129" t="s">
        <v>19</v>
      </c>
      <c r="AF8" s="130" t="s">
        <v>20</v>
      </c>
      <c r="AG8" s="131" t="s">
        <v>21</v>
      </c>
      <c r="AH8" s="129" t="s">
        <v>19</v>
      </c>
      <c r="AI8" s="130" t="s">
        <v>20</v>
      </c>
      <c r="AJ8" s="131" t="s">
        <v>21</v>
      </c>
      <c r="AK8" s="129" t="s">
        <v>19</v>
      </c>
      <c r="AL8" s="130" t="s">
        <v>20</v>
      </c>
      <c r="AM8" s="131" t="s">
        <v>21</v>
      </c>
      <c r="AN8" s="129" t="s">
        <v>19</v>
      </c>
      <c r="AO8" s="130" t="s">
        <v>20</v>
      </c>
      <c r="AP8" s="126" t="s">
        <v>21</v>
      </c>
      <c r="AQ8" s="129" t="s">
        <v>19</v>
      </c>
      <c r="AR8" s="474"/>
    </row>
    <row r="9" spans="1:44" s="100" customFormat="1" ht="16.5" thickBot="1" x14ac:dyDescent="0.3">
      <c r="A9" s="132">
        <v>1</v>
      </c>
      <c r="B9" s="133">
        <v>2</v>
      </c>
      <c r="C9" s="133">
        <v>3</v>
      </c>
      <c r="D9" s="133">
        <v>4</v>
      </c>
      <c r="E9" s="305">
        <v>5</v>
      </c>
      <c r="F9" s="137">
        <v>6</v>
      </c>
      <c r="G9" s="135">
        <v>7</v>
      </c>
      <c r="H9" s="134">
        <v>8</v>
      </c>
      <c r="I9" s="136">
        <v>9</v>
      </c>
      <c r="J9" s="137">
        <v>10</v>
      </c>
      <c r="K9" s="136">
        <v>11</v>
      </c>
      <c r="L9" s="134">
        <v>12</v>
      </c>
      <c r="M9" s="137">
        <v>13</v>
      </c>
      <c r="N9" s="136">
        <v>14</v>
      </c>
      <c r="O9" s="134">
        <v>15</v>
      </c>
      <c r="P9" s="137">
        <v>16</v>
      </c>
      <c r="Q9" s="136">
        <v>17</v>
      </c>
      <c r="R9" s="134">
        <v>18</v>
      </c>
      <c r="S9" s="138">
        <v>19</v>
      </c>
      <c r="T9" s="136">
        <v>20</v>
      </c>
      <c r="U9" s="134">
        <v>21</v>
      </c>
      <c r="V9" s="138">
        <v>22</v>
      </c>
      <c r="W9" s="136">
        <v>23</v>
      </c>
      <c r="X9" s="134">
        <v>24</v>
      </c>
      <c r="Y9" s="138">
        <v>25</v>
      </c>
      <c r="Z9" s="136">
        <v>26</v>
      </c>
      <c r="AA9" s="134">
        <v>24</v>
      </c>
      <c r="AB9" s="137">
        <v>28</v>
      </c>
      <c r="AC9" s="139">
        <v>29</v>
      </c>
      <c r="AD9" s="140">
        <v>30</v>
      </c>
      <c r="AE9" s="138">
        <v>31</v>
      </c>
      <c r="AF9" s="139">
        <v>32</v>
      </c>
      <c r="AG9" s="140">
        <v>33</v>
      </c>
      <c r="AH9" s="138">
        <v>34</v>
      </c>
      <c r="AI9" s="139">
        <v>35</v>
      </c>
      <c r="AJ9" s="140">
        <v>36</v>
      </c>
      <c r="AK9" s="138">
        <v>37</v>
      </c>
      <c r="AL9" s="139">
        <v>38</v>
      </c>
      <c r="AM9" s="140">
        <v>39</v>
      </c>
      <c r="AN9" s="138">
        <v>40</v>
      </c>
      <c r="AO9" s="134">
        <v>41</v>
      </c>
      <c r="AP9" s="141">
        <v>42</v>
      </c>
      <c r="AQ9" s="138">
        <v>43</v>
      </c>
      <c r="AR9" s="151">
        <v>44</v>
      </c>
    </row>
    <row r="10" spans="1:44" ht="19.5" customHeight="1" x14ac:dyDescent="0.25">
      <c r="A10" s="444" t="s">
        <v>274</v>
      </c>
      <c r="B10" s="445"/>
      <c r="C10" s="446"/>
      <c r="D10" s="172" t="s">
        <v>258</v>
      </c>
      <c r="E10" s="281">
        <f>H10+K10+N10+Q10+T10+W10+Z10+AC10+AF10+AI10+AL10+AO10+E29</f>
        <v>530535.89908</v>
      </c>
      <c r="F10" s="281">
        <f>I10+L10+O10+R10+U10+X10+AA10+AD10+AG10+AJ10+AM10+AP10+F29</f>
        <v>204623.80390999999</v>
      </c>
      <c r="G10" s="221">
        <f>F10/E10</f>
        <v>0.38569266333312646</v>
      </c>
      <c r="H10" s="146">
        <f>H11+H12+H13</f>
        <v>41453.635450000002</v>
      </c>
      <c r="I10" s="146">
        <f t="shared" ref="I10" si="0">I11+I12+I13</f>
        <v>41453.635450000002</v>
      </c>
      <c r="J10" s="146">
        <f>I10/H10*100</f>
        <v>100</v>
      </c>
      <c r="K10" s="146">
        <f t="shared" ref="K10:L10" si="1">K11+K12+K13</f>
        <v>40745.536789999998</v>
      </c>
      <c r="L10" s="146">
        <f t="shared" si="1"/>
        <v>40745.536789999998</v>
      </c>
      <c r="M10" s="146">
        <f>L10/K10*100</f>
        <v>100</v>
      </c>
      <c r="N10" s="146">
        <f t="shared" ref="N10:O10" si="2">N11+N12+N13</f>
        <v>29412.322419999997</v>
      </c>
      <c r="O10" s="146">
        <f t="shared" si="2"/>
        <v>29412.322419999997</v>
      </c>
      <c r="P10" s="146">
        <f>O10/N10*100</f>
        <v>100</v>
      </c>
      <c r="Q10" s="146">
        <f t="shared" ref="Q10:R10" si="3">Q11+Q12+Q13</f>
        <v>36187.306079999995</v>
      </c>
      <c r="R10" s="146">
        <f t="shared" si="3"/>
        <v>36187.306079999995</v>
      </c>
      <c r="S10" s="146">
        <f>R10/Q10*100</f>
        <v>100</v>
      </c>
      <c r="T10" s="146">
        <f t="shared" ref="T10:U10" si="4">T11+T12+T13</f>
        <v>8250.6625000000004</v>
      </c>
      <c r="U10" s="146">
        <f t="shared" si="4"/>
        <v>8250.6625000000004</v>
      </c>
      <c r="V10" s="146">
        <f>U10/T10*100</f>
        <v>100</v>
      </c>
      <c r="W10" s="146">
        <f t="shared" ref="W10:X10" si="5">W11+W12+W13</f>
        <v>33875.498820000008</v>
      </c>
      <c r="X10" s="146">
        <f t="shared" si="5"/>
        <v>33875.498820000008</v>
      </c>
      <c r="Y10" s="146">
        <f>X10/W10*100</f>
        <v>100</v>
      </c>
      <c r="Z10" s="146">
        <f t="shared" ref="Z10:AA10" si="6">Z11+Z12+Z13</f>
        <v>14698.841850000001</v>
      </c>
      <c r="AA10" s="146">
        <f t="shared" si="6"/>
        <v>14698.841850000001</v>
      </c>
      <c r="AB10" s="146">
        <f>AA10/Z10*100</f>
        <v>100</v>
      </c>
      <c r="AC10" s="146">
        <f>AC11+AC12+AC13</f>
        <v>31917.906269999999</v>
      </c>
      <c r="AD10" s="146">
        <f t="shared" ref="AD10" si="7">AD11+AD12+AD13</f>
        <v>0</v>
      </c>
      <c r="AE10" s="146">
        <f>AD10/AC10*100</f>
        <v>0</v>
      </c>
      <c r="AF10" s="146">
        <f t="shared" ref="AF10:AG10" si="8">AF11+AF12+AF13</f>
        <v>62248.548470000002</v>
      </c>
      <c r="AG10" s="146">
        <f t="shared" si="8"/>
        <v>0</v>
      </c>
      <c r="AH10" s="146">
        <f>AG10/AF10*100</f>
        <v>0</v>
      </c>
      <c r="AI10" s="146">
        <f t="shared" ref="AI10:AJ10" si="9">AI11+AI12+AI13</f>
        <v>23674.198240000002</v>
      </c>
      <c r="AJ10" s="146">
        <f t="shared" si="9"/>
        <v>0</v>
      </c>
      <c r="AK10" s="146">
        <f>AJ10/AI10*100</f>
        <v>0</v>
      </c>
      <c r="AL10" s="146">
        <f t="shared" ref="AL10:AM10" si="10">AL11+AL12+AL13</f>
        <v>7196.0040799999997</v>
      </c>
      <c r="AM10" s="146">
        <f t="shared" si="10"/>
        <v>0</v>
      </c>
      <c r="AN10" s="146">
        <f>AM10/AL10*100</f>
        <v>0</v>
      </c>
      <c r="AO10" s="146">
        <f t="shared" ref="AO10:AP10" si="11">AO11+AO12+AO13</f>
        <v>200875.43811000002</v>
      </c>
      <c r="AP10" s="146">
        <f t="shared" si="11"/>
        <v>0</v>
      </c>
      <c r="AQ10" s="146">
        <f>AP10/AO10*100</f>
        <v>0</v>
      </c>
      <c r="AR10" s="435"/>
    </row>
    <row r="11" spans="1:44" ht="30.6" customHeight="1" x14ac:dyDescent="0.25">
      <c r="A11" s="383"/>
      <c r="B11" s="384"/>
      <c r="C11" s="385"/>
      <c r="D11" s="174" t="s">
        <v>37</v>
      </c>
      <c r="E11" s="281">
        <f t="shared" ref="E11:E27" si="12">H11+K11+N11+Q11+T11+W11+Z11+AC11+AF11+AI11+AL11+AO11</f>
        <v>1730.6000000000001</v>
      </c>
      <c r="F11" s="281">
        <f t="shared" ref="F11:F27" si="13">I11+L11+O11+R11+U11+X11+AA11+AD11+AG11+AJ11+AM11+AP11</f>
        <v>432.36502999999999</v>
      </c>
      <c r="G11" s="221">
        <f t="shared" ref="G11:G28" si="14">F11/E11</f>
        <v>0.24983533456604642</v>
      </c>
      <c r="H11" s="142">
        <f>H376+H397+H418+H591+H676</f>
        <v>0</v>
      </c>
      <c r="I11" s="142">
        <f t="shared" ref="I11:AQ11" si="15">I376+I397+I418+I591+I676</f>
        <v>0</v>
      </c>
      <c r="J11" s="142">
        <f t="shared" si="15"/>
        <v>0</v>
      </c>
      <c r="K11" s="142">
        <f t="shared" si="15"/>
        <v>0</v>
      </c>
      <c r="L11" s="142">
        <f t="shared" si="15"/>
        <v>0</v>
      </c>
      <c r="M11" s="142">
        <f t="shared" si="15"/>
        <v>0</v>
      </c>
      <c r="N11" s="142">
        <f t="shared" si="15"/>
        <v>0</v>
      </c>
      <c r="O11" s="142">
        <f t="shared" si="15"/>
        <v>0</v>
      </c>
      <c r="P11" s="142">
        <f t="shared" si="15"/>
        <v>0</v>
      </c>
      <c r="Q11" s="142">
        <f t="shared" si="15"/>
        <v>0</v>
      </c>
      <c r="R11" s="142">
        <f t="shared" si="15"/>
        <v>0</v>
      </c>
      <c r="S11" s="142">
        <f t="shared" si="15"/>
        <v>0</v>
      </c>
      <c r="T11" s="142">
        <f t="shared" si="15"/>
        <v>0</v>
      </c>
      <c r="U11" s="142">
        <f t="shared" si="15"/>
        <v>0</v>
      </c>
      <c r="V11" s="142">
        <f t="shared" si="15"/>
        <v>0</v>
      </c>
      <c r="W11" s="142">
        <f t="shared" si="15"/>
        <v>0</v>
      </c>
      <c r="X11" s="142">
        <f t="shared" si="15"/>
        <v>0</v>
      </c>
      <c r="Y11" s="142">
        <f t="shared" si="15"/>
        <v>0</v>
      </c>
      <c r="Z11" s="142">
        <f t="shared" si="15"/>
        <v>432.36502999999999</v>
      </c>
      <c r="AA11" s="142">
        <f t="shared" si="15"/>
        <v>432.36502999999999</v>
      </c>
      <c r="AB11" s="142">
        <f t="shared" si="15"/>
        <v>0</v>
      </c>
      <c r="AC11" s="142">
        <f t="shared" si="15"/>
        <v>1298.2349700000002</v>
      </c>
      <c r="AD11" s="142">
        <f t="shared" si="15"/>
        <v>0</v>
      </c>
      <c r="AE11" s="142">
        <f t="shared" si="15"/>
        <v>0</v>
      </c>
      <c r="AF11" s="142">
        <f t="shared" si="15"/>
        <v>0</v>
      </c>
      <c r="AG11" s="142">
        <f t="shared" si="15"/>
        <v>0</v>
      </c>
      <c r="AH11" s="142">
        <f t="shared" si="15"/>
        <v>0</v>
      </c>
      <c r="AI11" s="142">
        <f t="shared" si="15"/>
        <v>0</v>
      </c>
      <c r="AJ11" s="142">
        <f t="shared" si="15"/>
        <v>0</v>
      </c>
      <c r="AK11" s="142">
        <f t="shared" si="15"/>
        <v>0</v>
      </c>
      <c r="AL11" s="142">
        <f t="shared" si="15"/>
        <v>0</v>
      </c>
      <c r="AM11" s="142">
        <f t="shared" si="15"/>
        <v>0</v>
      </c>
      <c r="AN11" s="142">
        <f t="shared" si="15"/>
        <v>0</v>
      </c>
      <c r="AO11" s="142">
        <f t="shared" si="15"/>
        <v>0</v>
      </c>
      <c r="AP11" s="142">
        <f t="shared" si="15"/>
        <v>0</v>
      </c>
      <c r="AQ11" s="142">
        <f t="shared" si="15"/>
        <v>0</v>
      </c>
      <c r="AR11" s="393"/>
    </row>
    <row r="12" spans="1:44" ht="33.6" customHeight="1" x14ac:dyDescent="0.25">
      <c r="A12" s="383"/>
      <c r="B12" s="384"/>
      <c r="C12" s="385"/>
      <c r="D12" s="175" t="s">
        <v>2</v>
      </c>
      <c r="E12" s="281">
        <f t="shared" si="12"/>
        <v>124991.05589999998</v>
      </c>
      <c r="F12" s="281">
        <f t="shared" si="13"/>
        <v>37934.721359999996</v>
      </c>
      <c r="G12" s="221">
        <f t="shared" si="14"/>
        <v>0.30349948711810187</v>
      </c>
      <c r="H12" s="142">
        <f t="shared" ref="H12:AQ12" si="16">H377+H398+H419+H592+H677</f>
        <v>0</v>
      </c>
      <c r="I12" s="142">
        <f t="shared" si="16"/>
        <v>0</v>
      </c>
      <c r="J12" s="142">
        <f t="shared" si="16"/>
        <v>0</v>
      </c>
      <c r="K12" s="142">
        <f t="shared" si="16"/>
        <v>0</v>
      </c>
      <c r="L12" s="142">
        <f t="shared" si="16"/>
        <v>0</v>
      </c>
      <c r="M12" s="142">
        <f t="shared" si="16"/>
        <v>0</v>
      </c>
      <c r="N12" s="142">
        <f t="shared" si="16"/>
        <v>19454.748489999998</v>
      </c>
      <c r="O12" s="142">
        <f t="shared" si="16"/>
        <v>19454.748489999998</v>
      </c>
      <c r="P12" s="142">
        <f t="shared" si="16"/>
        <v>0</v>
      </c>
      <c r="Q12" s="142">
        <f t="shared" si="16"/>
        <v>4554.5200000000004</v>
      </c>
      <c r="R12" s="142">
        <f t="shared" si="16"/>
        <v>4554.5200000000004</v>
      </c>
      <c r="S12" s="142">
        <f t="shared" si="16"/>
        <v>0</v>
      </c>
      <c r="T12" s="142">
        <f t="shared" si="16"/>
        <v>3571.3492999999999</v>
      </c>
      <c r="U12" s="142">
        <f t="shared" si="16"/>
        <v>3571.3492999999999</v>
      </c>
      <c r="V12" s="142">
        <f t="shared" si="16"/>
        <v>0</v>
      </c>
      <c r="W12" s="142">
        <f t="shared" si="16"/>
        <v>6671.9698800000006</v>
      </c>
      <c r="X12" s="142">
        <f t="shared" si="16"/>
        <v>6671.9698800000006</v>
      </c>
      <c r="Y12" s="142">
        <f t="shared" si="16"/>
        <v>0</v>
      </c>
      <c r="Z12" s="142">
        <f t="shared" si="16"/>
        <v>3682.1336900000001</v>
      </c>
      <c r="AA12" s="142">
        <f t="shared" si="16"/>
        <v>3682.1336900000001</v>
      </c>
      <c r="AB12" s="142">
        <f t="shared" si="16"/>
        <v>0</v>
      </c>
      <c r="AC12" s="142">
        <f t="shared" si="16"/>
        <v>8082.7212199999994</v>
      </c>
      <c r="AD12" s="142">
        <f t="shared" si="16"/>
        <v>0</v>
      </c>
      <c r="AE12" s="142">
        <f t="shared" si="16"/>
        <v>0</v>
      </c>
      <c r="AF12" s="142">
        <f t="shared" si="16"/>
        <v>28194.286039999999</v>
      </c>
      <c r="AG12" s="142">
        <f t="shared" si="16"/>
        <v>0</v>
      </c>
      <c r="AH12" s="142">
        <f t="shared" si="16"/>
        <v>0</v>
      </c>
      <c r="AI12" s="142">
        <f t="shared" si="16"/>
        <v>3476.4306999999999</v>
      </c>
      <c r="AJ12" s="142">
        <f t="shared" si="16"/>
        <v>0</v>
      </c>
      <c r="AK12" s="142">
        <f t="shared" si="16"/>
        <v>0</v>
      </c>
      <c r="AL12" s="142">
        <f t="shared" si="16"/>
        <v>4728.3999999999996</v>
      </c>
      <c r="AM12" s="142">
        <f t="shared" si="16"/>
        <v>0</v>
      </c>
      <c r="AN12" s="142">
        <f t="shared" si="16"/>
        <v>0</v>
      </c>
      <c r="AO12" s="142">
        <f t="shared" si="16"/>
        <v>42574.496579999999</v>
      </c>
      <c r="AP12" s="142">
        <f t="shared" si="16"/>
        <v>0</v>
      </c>
      <c r="AQ12" s="142">
        <f t="shared" si="16"/>
        <v>0</v>
      </c>
      <c r="AR12" s="393"/>
    </row>
    <row r="13" spans="1:44" ht="15.75" x14ac:dyDescent="0.25">
      <c r="A13" s="383"/>
      <c r="B13" s="384"/>
      <c r="C13" s="385"/>
      <c r="D13" s="173" t="s">
        <v>43</v>
      </c>
      <c r="E13" s="281">
        <f>H13+K13+N13+Q13+T13+W13+Z13+AC13+AF13+AI13+AL13+AO13+E32</f>
        <v>403814.24317999999</v>
      </c>
      <c r="F13" s="281">
        <f>I13+L13+O13+R13+U13+X13+AA13+AD13+AG13+AJ13+AM13+AP13+F32</f>
        <v>166256.71752000001</v>
      </c>
      <c r="G13" s="221">
        <f t="shared" si="14"/>
        <v>0.41171583302942377</v>
      </c>
      <c r="H13" s="142">
        <f t="shared" ref="H13:AQ13" si="17">H378+H399+H420+H593+H678</f>
        <v>41453.635450000002</v>
      </c>
      <c r="I13" s="142">
        <f t="shared" si="17"/>
        <v>41453.635450000002</v>
      </c>
      <c r="J13" s="142">
        <f t="shared" si="17"/>
        <v>0</v>
      </c>
      <c r="K13" s="142">
        <f t="shared" si="17"/>
        <v>40745.536789999998</v>
      </c>
      <c r="L13" s="142">
        <f t="shared" si="17"/>
        <v>40745.536789999998</v>
      </c>
      <c r="M13" s="142">
        <f t="shared" si="17"/>
        <v>0</v>
      </c>
      <c r="N13" s="142">
        <f t="shared" si="17"/>
        <v>9957.5739300000005</v>
      </c>
      <c r="O13" s="142">
        <f t="shared" si="17"/>
        <v>9957.5739300000005</v>
      </c>
      <c r="P13" s="142">
        <f t="shared" si="17"/>
        <v>0</v>
      </c>
      <c r="Q13" s="142">
        <f t="shared" si="17"/>
        <v>31632.786079999998</v>
      </c>
      <c r="R13" s="142">
        <f t="shared" si="17"/>
        <v>31632.786079999998</v>
      </c>
      <c r="S13" s="142">
        <f t="shared" si="17"/>
        <v>0</v>
      </c>
      <c r="T13" s="142">
        <f t="shared" si="17"/>
        <v>4679.3132000000005</v>
      </c>
      <c r="U13" s="142">
        <f t="shared" si="17"/>
        <v>4679.3132000000005</v>
      </c>
      <c r="V13" s="142">
        <f t="shared" si="17"/>
        <v>0</v>
      </c>
      <c r="W13" s="142">
        <f t="shared" si="17"/>
        <v>27203.528940000004</v>
      </c>
      <c r="X13" s="142">
        <f t="shared" si="17"/>
        <v>27203.528940000004</v>
      </c>
      <c r="Y13" s="142">
        <f t="shared" si="17"/>
        <v>0</v>
      </c>
      <c r="Z13" s="142">
        <f t="shared" si="17"/>
        <v>10584.343129999999</v>
      </c>
      <c r="AA13" s="142">
        <f t="shared" si="17"/>
        <v>10584.343129999999</v>
      </c>
      <c r="AB13" s="142">
        <f t="shared" si="17"/>
        <v>0</v>
      </c>
      <c r="AC13" s="142">
        <f t="shared" si="17"/>
        <v>22536.950079999999</v>
      </c>
      <c r="AD13" s="142">
        <f t="shared" si="17"/>
        <v>0</v>
      </c>
      <c r="AE13" s="142">
        <f t="shared" si="17"/>
        <v>0</v>
      </c>
      <c r="AF13" s="142">
        <f t="shared" si="17"/>
        <v>34054.262430000002</v>
      </c>
      <c r="AG13" s="142">
        <f t="shared" si="17"/>
        <v>0</v>
      </c>
      <c r="AH13" s="142">
        <f t="shared" si="17"/>
        <v>0</v>
      </c>
      <c r="AI13" s="142">
        <f t="shared" si="17"/>
        <v>20197.767540000001</v>
      </c>
      <c r="AJ13" s="142">
        <f t="shared" si="17"/>
        <v>0</v>
      </c>
      <c r="AK13" s="142">
        <f t="shared" si="17"/>
        <v>0</v>
      </c>
      <c r="AL13" s="142">
        <f t="shared" si="17"/>
        <v>2467.6040800000001</v>
      </c>
      <c r="AM13" s="142">
        <f t="shared" si="17"/>
        <v>0</v>
      </c>
      <c r="AN13" s="142">
        <f t="shared" si="17"/>
        <v>0</v>
      </c>
      <c r="AO13" s="142">
        <f t="shared" si="17"/>
        <v>158300.94153000001</v>
      </c>
      <c r="AP13" s="142">
        <f t="shared" si="17"/>
        <v>0</v>
      </c>
      <c r="AQ13" s="142">
        <f t="shared" si="17"/>
        <v>0</v>
      </c>
      <c r="AR13" s="393"/>
    </row>
    <row r="14" spans="1:44" ht="60" x14ac:dyDescent="0.25">
      <c r="A14" s="383"/>
      <c r="B14" s="384"/>
      <c r="C14" s="385"/>
      <c r="D14" s="215" t="s">
        <v>355</v>
      </c>
      <c r="E14" s="281">
        <f t="shared" ref="E14" si="18">H14+K14+N14+Q14+T14+W14+Z14+AC14+AF14+AI14+AL14+AO14</f>
        <v>30249.227480000001</v>
      </c>
      <c r="F14" s="281">
        <f t="shared" ref="F14" si="19">I14+L14+O14+R14+U14+X14+AA14+AD14+AG14+AJ14+AM14+AP14</f>
        <v>9682.5115399999995</v>
      </c>
      <c r="G14" s="221">
        <f t="shared" si="14"/>
        <v>0.32009120055716539</v>
      </c>
      <c r="H14" s="142">
        <f>H594</f>
        <v>0</v>
      </c>
      <c r="I14" s="142">
        <f t="shared" ref="I14:AQ14" si="20">I594</f>
        <v>0</v>
      </c>
      <c r="J14" s="142">
        <f t="shared" si="20"/>
        <v>0</v>
      </c>
      <c r="K14" s="142">
        <f t="shared" si="20"/>
        <v>0</v>
      </c>
      <c r="L14" s="142">
        <f t="shared" si="20"/>
        <v>0</v>
      </c>
      <c r="M14" s="142">
        <f t="shared" si="20"/>
        <v>0</v>
      </c>
      <c r="N14" s="142">
        <f t="shared" si="20"/>
        <v>0</v>
      </c>
      <c r="O14" s="142">
        <f t="shared" si="20"/>
        <v>0</v>
      </c>
      <c r="P14" s="142">
        <f t="shared" si="20"/>
        <v>0</v>
      </c>
      <c r="Q14" s="142">
        <f t="shared" si="20"/>
        <v>0</v>
      </c>
      <c r="R14" s="142">
        <f t="shared" si="20"/>
        <v>0</v>
      </c>
      <c r="S14" s="142">
        <f t="shared" si="20"/>
        <v>0</v>
      </c>
      <c r="T14" s="142">
        <f t="shared" si="20"/>
        <v>0</v>
      </c>
      <c r="U14" s="142">
        <f t="shared" si="20"/>
        <v>0</v>
      </c>
      <c r="V14" s="142">
        <f t="shared" si="20"/>
        <v>0</v>
      </c>
      <c r="W14" s="142">
        <f t="shared" si="20"/>
        <v>1412.9</v>
      </c>
      <c r="X14" s="142">
        <f t="shared" si="20"/>
        <v>1412.9</v>
      </c>
      <c r="Y14" s="142">
        <f t="shared" si="20"/>
        <v>0</v>
      </c>
      <c r="Z14" s="142">
        <f t="shared" si="20"/>
        <v>8269.6115399999999</v>
      </c>
      <c r="AA14" s="142">
        <f t="shared" si="20"/>
        <v>8269.6115399999999</v>
      </c>
      <c r="AB14" s="142">
        <f t="shared" si="20"/>
        <v>0</v>
      </c>
      <c r="AC14" s="142">
        <f t="shared" si="20"/>
        <v>9659.3299200000001</v>
      </c>
      <c r="AD14" s="142">
        <f t="shared" si="20"/>
        <v>0</v>
      </c>
      <c r="AE14" s="142">
        <f t="shared" si="20"/>
        <v>0</v>
      </c>
      <c r="AF14" s="142">
        <f t="shared" si="20"/>
        <v>10907.386020000002</v>
      </c>
      <c r="AG14" s="142">
        <f t="shared" si="20"/>
        <v>0</v>
      </c>
      <c r="AH14" s="142">
        <f t="shared" si="20"/>
        <v>0</v>
      </c>
      <c r="AI14" s="142">
        <f t="shared" si="20"/>
        <v>0</v>
      </c>
      <c r="AJ14" s="142">
        <f t="shared" si="20"/>
        <v>0</v>
      </c>
      <c r="AK14" s="142">
        <f t="shared" si="20"/>
        <v>0</v>
      </c>
      <c r="AL14" s="142">
        <f t="shared" si="20"/>
        <v>0</v>
      </c>
      <c r="AM14" s="142">
        <f t="shared" si="20"/>
        <v>0</v>
      </c>
      <c r="AN14" s="142">
        <f t="shared" si="20"/>
        <v>0</v>
      </c>
      <c r="AO14" s="142">
        <f t="shared" si="20"/>
        <v>0</v>
      </c>
      <c r="AP14" s="142">
        <f t="shared" si="20"/>
        <v>0</v>
      </c>
      <c r="AQ14" s="142">
        <f t="shared" si="20"/>
        <v>0</v>
      </c>
      <c r="AR14" s="393"/>
    </row>
    <row r="15" spans="1:44" ht="30.75" customHeight="1" x14ac:dyDescent="0.25">
      <c r="A15" s="383"/>
      <c r="B15" s="384"/>
      <c r="C15" s="385"/>
      <c r="D15" s="260" t="s">
        <v>265</v>
      </c>
      <c r="E15" s="281">
        <f t="shared" si="12"/>
        <v>64440</v>
      </c>
      <c r="F15" s="281">
        <f t="shared" si="13"/>
        <v>0</v>
      </c>
      <c r="G15" s="221">
        <f t="shared" si="14"/>
        <v>0</v>
      </c>
      <c r="H15" s="142">
        <f t="shared" ref="H15:AQ15" si="21">H380+H401+H422+H595</f>
        <v>0</v>
      </c>
      <c r="I15" s="142">
        <f t="shared" si="21"/>
        <v>0</v>
      </c>
      <c r="J15" s="142">
        <f t="shared" si="21"/>
        <v>0</v>
      </c>
      <c r="K15" s="142">
        <f t="shared" si="21"/>
        <v>0</v>
      </c>
      <c r="L15" s="142">
        <f t="shared" si="21"/>
        <v>0</v>
      </c>
      <c r="M15" s="142">
        <f t="shared" si="21"/>
        <v>0</v>
      </c>
      <c r="N15" s="142">
        <f t="shared" si="21"/>
        <v>0</v>
      </c>
      <c r="O15" s="142">
        <f t="shared" si="21"/>
        <v>0</v>
      </c>
      <c r="P15" s="142">
        <f t="shared" si="21"/>
        <v>0</v>
      </c>
      <c r="Q15" s="142">
        <f t="shared" si="21"/>
        <v>0</v>
      </c>
      <c r="R15" s="142">
        <f t="shared" si="21"/>
        <v>0</v>
      </c>
      <c r="S15" s="142">
        <f t="shared" si="21"/>
        <v>0</v>
      </c>
      <c r="T15" s="142">
        <f t="shared" si="21"/>
        <v>0</v>
      </c>
      <c r="U15" s="142">
        <f t="shared" si="21"/>
        <v>0</v>
      </c>
      <c r="V15" s="142">
        <f t="shared" si="21"/>
        <v>0</v>
      </c>
      <c r="W15" s="142">
        <f t="shared" si="21"/>
        <v>0</v>
      </c>
      <c r="X15" s="142">
        <f t="shared" si="21"/>
        <v>0</v>
      </c>
      <c r="Y15" s="142">
        <f t="shared" si="21"/>
        <v>0</v>
      </c>
      <c r="Z15" s="142">
        <f t="shared" si="21"/>
        <v>0</v>
      </c>
      <c r="AA15" s="142">
        <f t="shared" si="21"/>
        <v>0</v>
      </c>
      <c r="AB15" s="142">
        <f t="shared" si="21"/>
        <v>0</v>
      </c>
      <c r="AC15" s="142">
        <f t="shared" si="21"/>
        <v>0</v>
      </c>
      <c r="AD15" s="142">
        <f t="shared" si="21"/>
        <v>0</v>
      </c>
      <c r="AE15" s="142">
        <f t="shared" si="21"/>
        <v>0</v>
      </c>
      <c r="AF15" s="142">
        <f t="shared" si="21"/>
        <v>0</v>
      </c>
      <c r="AG15" s="142">
        <f t="shared" si="21"/>
        <v>0</v>
      </c>
      <c r="AH15" s="142">
        <f t="shared" si="21"/>
        <v>0</v>
      </c>
      <c r="AI15" s="142">
        <f t="shared" si="21"/>
        <v>0</v>
      </c>
      <c r="AJ15" s="142">
        <f t="shared" si="21"/>
        <v>0</v>
      </c>
      <c r="AK15" s="142">
        <f t="shared" si="21"/>
        <v>0</v>
      </c>
      <c r="AL15" s="142">
        <f t="shared" si="21"/>
        <v>0</v>
      </c>
      <c r="AM15" s="142">
        <f t="shared" si="21"/>
        <v>0</v>
      </c>
      <c r="AN15" s="142">
        <f t="shared" si="21"/>
        <v>0</v>
      </c>
      <c r="AO15" s="142">
        <f t="shared" si="21"/>
        <v>64440</v>
      </c>
      <c r="AP15" s="142">
        <f t="shared" si="21"/>
        <v>0</v>
      </c>
      <c r="AQ15" s="142">
        <f t="shared" si="21"/>
        <v>0</v>
      </c>
      <c r="AR15" s="393"/>
    </row>
    <row r="16" spans="1:44" ht="30.6" customHeight="1" x14ac:dyDescent="0.25">
      <c r="A16" s="386"/>
      <c r="B16" s="387"/>
      <c r="C16" s="388"/>
      <c r="D16" s="224" t="s">
        <v>356</v>
      </c>
      <c r="E16" s="281">
        <f t="shared" ref="E16" si="22">H16+K16+N16+Q16+T16+W16+Z16+AC16+AF16+AI16+AL16+AO16</f>
        <v>0</v>
      </c>
      <c r="F16" s="281">
        <f t="shared" ref="F16" si="23">I16+L16+O16+R16+U16+X16+AA16+AD16+AG16+AJ16+AM16+AP16</f>
        <v>0</v>
      </c>
      <c r="G16" s="252" t="e">
        <f t="shared" si="14"/>
        <v>#DIV/0!</v>
      </c>
      <c r="H16" s="142">
        <f t="shared" ref="H16:AQ16" si="24">H380+H401+H422+H433+H681</f>
        <v>0</v>
      </c>
      <c r="I16" s="142">
        <f t="shared" si="24"/>
        <v>0</v>
      </c>
      <c r="J16" s="142">
        <f t="shared" si="24"/>
        <v>0</v>
      </c>
      <c r="K16" s="142">
        <f t="shared" si="24"/>
        <v>0</v>
      </c>
      <c r="L16" s="142">
        <f t="shared" si="24"/>
        <v>0</v>
      </c>
      <c r="M16" s="142">
        <f t="shared" si="24"/>
        <v>0</v>
      </c>
      <c r="N16" s="142">
        <f t="shared" si="24"/>
        <v>0</v>
      </c>
      <c r="O16" s="142">
        <f t="shared" si="24"/>
        <v>0</v>
      </c>
      <c r="P16" s="142">
        <f t="shared" si="24"/>
        <v>0</v>
      </c>
      <c r="Q16" s="142">
        <f t="shared" si="24"/>
        <v>0</v>
      </c>
      <c r="R16" s="142">
        <f t="shared" si="24"/>
        <v>0</v>
      </c>
      <c r="S16" s="142">
        <f t="shared" si="24"/>
        <v>0</v>
      </c>
      <c r="T16" s="142">
        <f t="shared" si="24"/>
        <v>0</v>
      </c>
      <c r="U16" s="142">
        <f t="shared" si="24"/>
        <v>0</v>
      </c>
      <c r="V16" s="142">
        <f t="shared" si="24"/>
        <v>0</v>
      </c>
      <c r="W16" s="142">
        <f t="shared" si="24"/>
        <v>0</v>
      </c>
      <c r="X16" s="142">
        <f t="shared" si="24"/>
        <v>0</v>
      </c>
      <c r="Y16" s="142">
        <f t="shared" si="24"/>
        <v>0</v>
      </c>
      <c r="Z16" s="142">
        <f t="shared" si="24"/>
        <v>0</v>
      </c>
      <c r="AA16" s="142">
        <f t="shared" si="24"/>
        <v>0</v>
      </c>
      <c r="AB16" s="142">
        <f t="shared" si="24"/>
        <v>0</v>
      </c>
      <c r="AC16" s="142">
        <f t="shared" si="24"/>
        <v>0</v>
      </c>
      <c r="AD16" s="142">
        <f t="shared" si="24"/>
        <v>0</v>
      </c>
      <c r="AE16" s="142">
        <f t="shared" si="24"/>
        <v>0</v>
      </c>
      <c r="AF16" s="142">
        <f t="shared" si="24"/>
        <v>0</v>
      </c>
      <c r="AG16" s="142">
        <f t="shared" si="24"/>
        <v>0</v>
      </c>
      <c r="AH16" s="142">
        <f t="shared" si="24"/>
        <v>0</v>
      </c>
      <c r="AI16" s="142">
        <f t="shared" si="24"/>
        <v>0</v>
      </c>
      <c r="AJ16" s="142">
        <f t="shared" si="24"/>
        <v>0</v>
      </c>
      <c r="AK16" s="142">
        <f t="shared" si="24"/>
        <v>0</v>
      </c>
      <c r="AL16" s="142">
        <f t="shared" si="24"/>
        <v>0</v>
      </c>
      <c r="AM16" s="142">
        <f t="shared" si="24"/>
        <v>0</v>
      </c>
      <c r="AN16" s="142">
        <f t="shared" si="24"/>
        <v>0</v>
      </c>
      <c r="AO16" s="142">
        <f t="shared" si="24"/>
        <v>0</v>
      </c>
      <c r="AP16" s="142">
        <f t="shared" si="24"/>
        <v>0</v>
      </c>
      <c r="AQ16" s="142">
        <f t="shared" si="24"/>
        <v>0</v>
      </c>
      <c r="AR16" s="255"/>
    </row>
    <row r="17" spans="1:44" ht="18.75" customHeight="1" x14ac:dyDescent="0.25">
      <c r="A17" s="436" t="s">
        <v>273</v>
      </c>
      <c r="B17" s="437"/>
      <c r="C17" s="438"/>
      <c r="D17" s="176" t="s">
        <v>41</v>
      </c>
      <c r="E17" s="281">
        <f t="shared" si="12"/>
        <v>83640.052910000013</v>
      </c>
      <c r="F17" s="281">
        <f t="shared" si="13"/>
        <v>894.50368000000003</v>
      </c>
      <c r="G17" s="252">
        <f t="shared" si="14"/>
        <v>1.069468094385977E-2</v>
      </c>
      <c r="H17" s="146">
        <f>H18+H19+H20</f>
        <v>0</v>
      </c>
      <c r="I17" s="146">
        <f t="shared" ref="I17" si="25">I18+I19+I20</f>
        <v>0</v>
      </c>
      <c r="J17" s="146" t="e">
        <f>I17/H17*100</f>
        <v>#DIV/0!</v>
      </c>
      <c r="K17" s="146">
        <f t="shared" ref="K17:L17" si="26">K18+K19+K20</f>
        <v>445.15579000000002</v>
      </c>
      <c r="L17" s="146">
        <f t="shared" si="26"/>
        <v>445.15579000000002</v>
      </c>
      <c r="M17" s="146">
        <f>L17/K17*100</f>
        <v>100</v>
      </c>
      <c r="N17" s="146">
        <f t="shared" ref="N17:O17" si="27">N18+N19+N20</f>
        <v>0</v>
      </c>
      <c r="O17" s="146">
        <f t="shared" si="27"/>
        <v>0</v>
      </c>
      <c r="P17" s="146" t="e">
        <f>O17/N17*100</f>
        <v>#DIV/0!</v>
      </c>
      <c r="Q17" s="146">
        <f t="shared" ref="Q17:R17" si="28">Q18+Q19+Q20</f>
        <v>0</v>
      </c>
      <c r="R17" s="146">
        <f t="shared" si="28"/>
        <v>0</v>
      </c>
      <c r="S17" s="146" t="e">
        <f>R17/Q17*100</f>
        <v>#DIV/0!</v>
      </c>
      <c r="T17" s="146">
        <f t="shared" ref="T17:U17" si="29">T18+T19+T20</f>
        <v>0</v>
      </c>
      <c r="U17" s="146">
        <f t="shared" si="29"/>
        <v>0</v>
      </c>
      <c r="V17" s="146" t="e">
        <f>U17/T17*100</f>
        <v>#DIV/0!</v>
      </c>
      <c r="W17" s="146">
        <f t="shared" ref="W17:X17" si="30">W18+W19+W20</f>
        <v>0</v>
      </c>
      <c r="X17" s="146">
        <f t="shared" si="30"/>
        <v>0</v>
      </c>
      <c r="Y17" s="146" t="e">
        <f>X17/W17*100</f>
        <v>#DIV/0!</v>
      </c>
      <c r="Z17" s="146">
        <f t="shared" ref="Z17:AA17" si="31">Z18+Z19+Z20</f>
        <v>449.34789000000001</v>
      </c>
      <c r="AA17" s="146">
        <f t="shared" si="31"/>
        <v>449.34789000000001</v>
      </c>
      <c r="AB17" s="146">
        <f>AA17/Z17*100</f>
        <v>100</v>
      </c>
      <c r="AC17" s="146">
        <f t="shared" ref="AC17:AD17" si="32">AC18+AC19+AC20</f>
        <v>1525.79783</v>
      </c>
      <c r="AD17" s="146">
        <f t="shared" si="32"/>
        <v>0</v>
      </c>
      <c r="AE17" s="146">
        <f>AD17/AC17*100</f>
        <v>0</v>
      </c>
      <c r="AF17" s="146">
        <f t="shared" ref="AF17:AG17" si="33">AF18+AF19+AF20</f>
        <v>0</v>
      </c>
      <c r="AG17" s="146">
        <f t="shared" si="33"/>
        <v>0</v>
      </c>
      <c r="AH17" s="146" t="e">
        <f>AG17/AF17*100</f>
        <v>#DIV/0!</v>
      </c>
      <c r="AI17" s="146">
        <f t="shared" ref="AI17:AJ17" si="34">AI18+AI19+AI20</f>
        <v>0</v>
      </c>
      <c r="AJ17" s="146">
        <f t="shared" si="34"/>
        <v>0</v>
      </c>
      <c r="AK17" s="146" t="e">
        <f>AJ17/AI17*100</f>
        <v>#DIV/0!</v>
      </c>
      <c r="AL17" s="146">
        <f t="shared" ref="AL17:AM17" si="35">AL18+AL19+AL20</f>
        <v>0</v>
      </c>
      <c r="AM17" s="146">
        <f t="shared" si="35"/>
        <v>0</v>
      </c>
      <c r="AN17" s="146" t="e">
        <f>AM17/AL17*100</f>
        <v>#DIV/0!</v>
      </c>
      <c r="AO17" s="146">
        <f t="shared" ref="AO17:AP17" si="36">AO18+AO19+AO20</f>
        <v>81219.751400000008</v>
      </c>
      <c r="AP17" s="146">
        <f t="shared" si="36"/>
        <v>0</v>
      </c>
      <c r="AQ17" s="146">
        <f>AP17/AO17*100</f>
        <v>0</v>
      </c>
      <c r="AR17" s="392"/>
    </row>
    <row r="18" spans="1:44" ht="31.5" x14ac:dyDescent="0.25">
      <c r="A18" s="439"/>
      <c r="B18" s="440"/>
      <c r="C18" s="441"/>
      <c r="D18" s="177" t="s">
        <v>37</v>
      </c>
      <c r="E18" s="281">
        <f t="shared" si="12"/>
        <v>0</v>
      </c>
      <c r="F18" s="281">
        <f t="shared" si="13"/>
        <v>0</v>
      </c>
      <c r="G18" s="252" t="e">
        <f t="shared" si="14"/>
        <v>#DIV/0!</v>
      </c>
      <c r="H18" s="142">
        <f>H41+H46+H51+H71+H76+H91+H106+H111+H116+H276+H56+H126</f>
        <v>0</v>
      </c>
      <c r="I18" s="142">
        <f t="shared" ref="I18:AQ18" si="37">I41+I46+I51+I71+I76+I91+I106+I111+I116+I276+I56+I126</f>
        <v>0</v>
      </c>
      <c r="J18" s="142">
        <f t="shared" si="37"/>
        <v>0</v>
      </c>
      <c r="K18" s="142">
        <f t="shared" si="37"/>
        <v>0</v>
      </c>
      <c r="L18" s="142">
        <f t="shared" si="37"/>
        <v>0</v>
      </c>
      <c r="M18" s="142">
        <f t="shared" si="37"/>
        <v>0</v>
      </c>
      <c r="N18" s="142">
        <f t="shared" si="37"/>
        <v>0</v>
      </c>
      <c r="O18" s="142">
        <f t="shared" si="37"/>
        <v>0</v>
      </c>
      <c r="P18" s="142">
        <f t="shared" si="37"/>
        <v>0</v>
      </c>
      <c r="Q18" s="142">
        <f t="shared" si="37"/>
        <v>0</v>
      </c>
      <c r="R18" s="142">
        <f t="shared" si="37"/>
        <v>0</v>
      </c>
      <c r="S18" s="142">
        <f t="shared" si="37"/>
        <v>0</v>
      </c>
      <c r="T18" s="142">
        <f t="shared" si="37"/>
        <v>0</v>
      </c>
      <c r="U18" s="142">
        <f t="shared" si="37"/>
        <v>0</v>
      </c>
      <c r="V18" s="142">
        <f t="shared" si="37"/>
        <v>0</v>
      </c>
      <c r="W18" s="142">
        <f t="shared" si="37"/>
        <v>0</v>
      </c>
      <c r="X18" s="142">
        <f t="shared" si="37"/>
        <v>0</v>
      </c>
      <c r="Y18" s="142">
        <f t="shared" si="37"/>
        <v>0</v>
      </c>
      <c r="Z18" s="142">
        <f t="shared" si="37"/>
        <v>0</v>
      </c>
      <c r="AA18" s="142">
        <f t="shared" si="37"/>
        <v>0</v>
      </c>
      <c r="AB18" s="142">
        <f t="shared" si="37"/>
        <v>0</v>
      </c>
      <c r="AC18" s="142">
        <f t="shared" si="37"/>
        <v>0</v>
      </c>
      <c r="AD18" s="142">
        <f t="shared" si="37"/>
        <v>0</v>
      </c>
      <c r="AE18" s="142">
        <f t="shared" si="37"/>
        <v>0</v>
      </c>
      <c r="AF18" s="142">
        <f t="shared" si="37"/>
        <v>0</v>
      </c>
      <c r="AG18" s="142">
        <f t="shared" si="37"/>
        <v>0</v>
      </c>
      <c r="AH18" s="142">
        <f t="shared" si="37"/>
        <v>0</v>
      </c>
      <c r="AI18" s="142">
        <f t="shared" si="37"/>
        <v>0</v>
      </c>
      <c r="AJ18" s="142">
        <f t="shared" si="37"/>
        <v>0</v>
      </c>
      <c r="AK18" s="142">
        <f t="shared" si="37"/>
        <v>0</v>
      </c>
      <c r="AL18" s="142">
        <f t="shared" si="37"/>
        <v>0</v>
      </c>
      <c r="AM18" s="142">
        <f t="shared" si="37"/>
        <v>0</v>
      </c>
      <c r="AN18" s="142">
        <f t="shared" si="37"/>
        <v>0</v>
      </c>
      <c r="AO18" s="142">
        <f t="shared" si="37"/>
        <v>0</v>
      </c>
      <c r="AP18" s="142">
        <f t="shared" si="37"/>
        <v>0</v>
      </c>
      <c r="AQ18" s="142">
        <f t="shared" si="37"/>
        <v>0</v>
      </c>
      <c r="AR18" s="443"/>
    </row>
    <row r="19" spans="1:44" ht="33.6" customHeight="1" x14ac:dyDescent="0.25">
      <c r="A19" s="439"/>
      <c r="B19" s="440"/>
      <c r="C19" s="441"/>
      <c r="D19" s="178" t="s">
        <v>2</v>
      </c>
      <c r="E19" s="281">
        <f t="shared" si="12"/>
        <v>0</v>
      </c>
      <c r="F19" s="281">
        <f t="shared" si="13"/>
        <v>0</v>
      </c>
      <c r="G19" s="252" t="e">
        <f t="shared" si="14"/>
        <v>#DIV/0!</v>
      </c>
      <c r="H19" s="142">
        <f t="shared" ref="H19:AQ19" si="38">H42+H47+H52+H72+H77+H92+H107+H112+H117+H277+H57+H127</f>
        <v>0</v>
      </c>
      <c r="I19" s="142">
        <f t="shared" si="38"/>
        <v>0</v>
      </c>
      <c r="J19" s="142">
        <f t="shared" si="38"/>
        <v>0</v>
      </c>
      <c r="K19" s="142">
        <f t="shared" si="38"/>
        <v>0</v>
      </c>
      <c r="L19" s="142">
        <f t="shared" si="38"/>
        <v>0</v>
      </c>
      <c r="M19" s="142">
        <f t="shared" si="38"/>
        <v>0</v>
      </c>
      <c r="N19" s="142">
        <f t="shared" si="38"/>
        <v>0</v>
      </c>
      <c r="O19" s="142">
        <f t="shared" si="38"/>
        <v>0</v>
      </c>
      <c r="P19" s="142">
        <f t="shared" si="38"/>
        <v>0</v>
      </c>
      <c r="Q19" s="142">
        <f t="shared" si="38"/>
        <v>0</v>
      </c>
      <c r="R19" s="142">
        <f t="shared" si="38"/>
        <v>0</v>
      </c>
      <c r="S19" s="142">
        <f t="shared" si="38"/>
        <v>0</v>
      </c>
      <c r="T19" s="142">
        <f t="shared" si="38"/>
        <v>0</v>
      </c>
      <c r="U19" s="142">
        <f t="shared" si="38"/>
        <v>0</v>
      </c>
      <c r="V19" s="142">
        <f t="shared" si="38"/>
        <v>0</v>
      </c>
      <c r="W19" s="142">
        <f t="shared" si="38"/>
        <v>0</v>
      </c>
      <c r="X19" s="142">
        <f t="shared" si="38"/>
        <v>0</v>
      </c>
      <c r="Y19" s="142">
        <f t="shared" si="38"/>
        <v>0</v>
      </c>
      <c r="Z19" s="142">
        <f t="shared" si="38"/>
        <v>0</v>
      </c>
      <c r="AA19" s="142">
        <f t="shared" si="38"/>
        <v>0</v>
      </c>
      <c r="AB19" s="142">
        <f t="shared" si="38"/>
        <v>0</v>
      </c>
      <c r="AC19" s="142">
        <f t="shared" si="38"/>
        <v>0</v>
      </c>
      <c r="AD19" s="142">
        <f t="shared" si="38"/>
        <v>0</v>
      </c>
      <c r="AE19" s="142">
        <f t="shared" si="38"/>
        <v>0</v>
      </c>
      <c r="AF19" s="142">
        <f t="shared" si="38"/>
        <v>0</v>
      </c>
      <c r="AG19" s="142">
        <f t="shared" si="38"/>
        <v>0</v>
      </c>
      <c r="AH19" s="142">
        <f t="shared" si="38"/>
        <v>0</v>
      </c>
      <c r="AI19" s="142">
        <f t="shared" si="38"/>
        <v>0</v>
      </c>
      <c r="AJ19" s="142">
        <f t="shared" si="38"/>
        <v>0</v>
      </c>
      <c r="AK19" s="142">
        <f t="shared" si="38"/>
        <v>0</v>
      </c>
      <c r="AL19" s="142">
        <f t="shared" si="38"/>
        <v>0</v>
      </c>
      <c r="AM19" s="142">
        <f t="shared" si="38"/>
        <v>0</v>
      </c>
      <c r="AN19" s="142">
        <f t="shared" si="38"/>
        <v>0</v>
      </c>
      <c r="AO19" s="142">
        <f t="shared" si="38"/>
        <v>0</v>
      </c>
      <c r="AP19" s="142">
        <f t="shared" si="38"/>
        <v>0</v>
      </c>
      <c r="AQ19" s="142">
        <f t="shared" si="38"/>
        <v>0</v>
      </c>
      <c r="AR19" s="443"/>
    </row>
    <row r="20" spans="1:44" ht="15.75" x14ac:dyDescent="0.25">
      <c r="A20" s="439"/>
      <c r="B20" s="440"/>
      <c r="C20" s="441"/>
      <c r="D20" s="179" t="s">
        <v>43</v>
      </c>
      <c r="E20" s="281">
        <f t="shared" si="12"/>
        <v>83640.052910000013</v>
      </c>
      <c r="F20" s="281">
        <f t="shared" si="13"/>
        <v>894.50368000000003</v>
      </c>
      <c r="G20" s="252">
        <f t="shared" si="14"/>
        <v>1.069468094385977E-2</v>
      </c>
      <c r="H20" s="142">
        <f t="shared" ref="H20:AQ20" si="39">H43+H48+H53+H73+H78+H93+H108+H113+H118+H278+H58+H128</f>
        <v>0</v>
      </c>
      <c r="I20" s="142">
        <f t="shared" si="39"/>
        <v>0</v>
      </c>
      <c r="J20" s="142">
        <f t="shared" si="39"/>
        <v>0</v>
      </c>
      <c r="K20" s="142">
        <f t="shared" si="39"/>
        <v>445.15579000000002</v>
      </c>
      <c r="L20" s="142">
        <f t="shared" si="39"/>
        <v>445.15579000000002</v>
      </c>
      <c r="M20" s="142">
        <f t="shared" si="39"/>
        <v>0</v>
      </c>
      <c r="N20" s="142">
        <f t="shared" si="39"/>
        <v>0</v>
      </c>
      <c r="O20" s="142">
        <f t="shared" si="39"/>
        <v>0</v>
      </c>
      <c r="P20" s="142">
        <f t="shared" si="39"/>
        <v>0</v>
      </c>
      <c r="Q20" s="142">
        <f t="shared" si="39"/>
        <v>0</v>
      </c>
      <c r="R20" s="142">
        <f t="shared" si="39"/>
        <v>0</v>
      </c>
      <c r="S20" s="142">
        <f t="shared" si="39"/>
        <v>0</v>
      </c>
      <c r="T20" s="142">
        <f t="shared" si="39"/>
        <v>0</v>
      </c>
      <c r="U20" s="142">
        <f t="shared" si="39"/>
        <v>0</v>
      </c>
      <c r="V20" s="142">
        <f t="shared" si="39"/>
        <v>0</v>
      </c>
      <c r="W20" s="142">
        <f t="shared" si="39"/>
        <v>0</v>
      </c>
      <c r="X20" s="142">
        <f t="shared" si="39"/>
        <v>0</v>
      </c>
      <c r="Y20" s="142">
        <f t="shared" si="39"/>
        <v>0</v>
      </c>
      <c r="Z20" s="142">
        <f t="shared" si="39"/>
        <v>449.34789000000001</v>
      </c>
      <c r="AA20" s="142">
        <f t="shared" si="39"/>
        <v>449.34789000000001</v>
      </c>
      <c r="AB20" s="142">
        <f t="shared" si="39"/>
        <v>0</v>
      </c>
      <c r="AC20" s="142">
        <f t="shared" si="39"/>
        <v>1525.79783</v>
      </c>
      <c r="AD20" s="142">
        <f t="shared" si="39"/>
        <v>0</v>
      </c>
      <c r="AE20" s="142">
        <f t="shared" si="39"/>
        <v>0</v>
      </c>
      <c r="AF20" s="142">
        <f t="shared" si="39"/>
        <v>0</v>
      </c>
      <c r="AG20" s="142">
        <f t="shared" si="39"/>
        <v>0</v>
      </c>
      <c r="AH20" s="142">
        <f t="shared" si="39"/>
        <v>0</v>
      </c>
      <c r="AI20" s="142">
        <f t="shared" si="39"/>
        <v>0</v>
      </c>
      <c r="AJ20" s="142">
        <f t="shared" si="39"/>
        <v>0</v>
      </c>
      <c r="AK20" s="142">
        <f t="shared" si="39"/>
        <v>0</v>
      </c>
      <c r="AL20" s="142">
        <f t="shared" si="39"/>
        <v>0</v>
      </c>
      <c r="AM20" s="142">
        <f t="shared" si="39"/>
        <v>0</v>
      </c>
      <c r="AN20" s="142">
        <f t="shared" si="39"/>
        <v>0</v>
      </c>
      <c r="AO20" s="142">
        <f t="shared" si="39"/>
        <v>81219.751400000008</v>
      </c>
      <c r="AP20" s="142">
        <f t="shared" si="39"/>
        <v>0</v>
      </c>
      <c r="AQ20" s="142">
        <f t="shared" si="39"/>
        <v>0</v>
      </c>
      <c r="AR20" s="443"/>
    </row>
    <row r="21" spans="1:44" ht="34.9" customHeight="1" x14ac:dyDescent="0.25">
      <c r="A21" s="439"/>
      <c r="B21" s="442"/>
      <c r="C21" s="441"/>
      <c r="D21" s="180" t="s">
        <v>265</v>
      </c>
      <c r="E21" s="281">
        <f t="shared" si="12"/>
        <v>0</v>
      </c>
      <c r="F21" s="281">
        <f t="shared" si="13"/>
        <v>0</v>
      </c>
      <c r="G21" s="252" t="e">
        <f t="shared" si="14"/>
        <v>#DIV/0!</v>
      </c>
      <c r="H21" s="142">
        <f t="shared" ref="H21:AQ21" si="40">H44+H49+H54+H74+H79+H94+H109+H114+H119+H279+H59+H129</f>
        <v>0</v>
      </c>
      <c r="I21" s="142">
        <f t="shared" si="40"/>
        <v>0</v>
      </c>
      <c r="J21" s="142">
        <f t="shared" si="40"/>
        <v>0</v>
      </c>
      <c r="K21" s="142">
        <f t="shared" si="40"/>
        <v>0</v>
      </c>
      <c r="L21" s="142">
        <f t="shared" si="40"/>
        <v>0</v>
      </c>
      <c r="M21" s="142">
        <f t="shared" si="40"/>
        <v>0</v>
      </c>
      <c r="N21" s="142">
        <f t="shared" si="40"/>
        <v>0</v>
      </c>
      <c r="O21" s="142">
        <f t="shared" si="40"/>
        <v>0</v>
      </c>
      <c r="P21" s="142">
        <f t="shared" si="40"/>
        <v>0</v>
      </c>
      <c r="Q21" s="142">
        <f t="shared" si="40"/>
        <v>0</v>
      </c>
      <c r="R21" s="142">
        <f t="shared" si="40"/>
        <v>0</v>
      </c>
      <c r="S21" s="142">
        <f t="shared" si="40"/>
        <v>0</v>
      </c>
      <c r="T21" s="142">
        <f t="shared" si="40"/>
        <v>0</v>
      </c>
      <c r="U21" s="142">
        <f t="shared" si="40"/>
        <v>0</v>
      </c>
      <c r="V21" s="142">
        <f t="shared" si="40"/>
        <v>0</v>
      </c>
      <c r="W21" s="142">
        <f t="shared" si="40"/>
        <v>0</v>
      </c>
      <c r="X21" s="142">
        <f t="shared" si="40"/>
        <v>0</v>
      </c>
      <c r="Y21" s="142">
        <f t="shared" si="40"/>
        <v>0</v>
      </c>
      <c r="Z21" s="142">
        <f t="shared" si="40"/>
        <v>0</v>
      </c>
      <c r="AA21" s="142">
        <f t="shared" si="40"/>
        <v>0</v>
      </c>
      <c r="AB21" s="142">
        <f t="shared" si="40"/>
        <v>0</v>
      </c>
      <c r="AC21" s="142">
        <f t="shared" si="40"/>
        <v>0</v>
      </c>
      <c r="AD21" s="142">
        <f t="shared" si="40"/>
        <v>0</v>
      </c>
      <c r="AE21" s="142">
        <f t="shared" si="40"/>
        <v>0</v>
      </c>
      <c r="AF21" s="142">
        <f t="shared" si="40"/>
        <v>0</v>
      </c>
      <c r="AG21" s="142">
        <f t="shared" si="40"/>
        <v>0</v>
      </c>
      <c r="AH21" s="142">
        <f t="shared" si="40"/>
        <v>0</v>
      </c>
      <c r="AI21" s="142">
        <f t="shared" si="40"/>
        <v>0</v>
      </c>
      <c r="AJ21" s="142">
        <f t="shared" si="40"/>
        <v>0</v>
      </c>
      <c r="AK21" s="142">
        <f t="shared" si="40"/>
        <v>0</v>
      </c>
      <c r="AL21" s="142">
        <f t="shared" si="40"/>
        <v>0</v>
      </c>
      <c r="AM21" s="142">
        <f t="shared" si="40"/>
        <v>0</v>
      </c>
      <c r="AN21" s="142">
        <f t="shared" si="40"/>
        <v>0</v>
      </c>
      <c r="AO21" s="142">
        <f t="shared" si="40"/>
        <v>0</v>
      </c>
      <c r="AP21" s="142">
        <f t="shared" si="40"/>
        <v>0</v>
      </c>
      <c r="AQ21" s="142">
        <f t="shared" si="40"/>
        <v>0</v>
      </c>
      <c r="AR21" s="443"/>
    </row>
    <row r="22" spans="1:44" ht="17.25" customHeight="1" x14ac:dyDescent="0.25">
      <c r="A22" s="447" t="s">
        <v>272</v>
      </c>
      <c r="B22" s="448"/>
      <c r="C22" s="449"/>
      <c r="D22" s="176" t="s">
        <v>41</v>
      </c>
      <c r="E22" s="281">
        <f>H22+K22+N22+Q22+T22+W22+Z22+AC22+AF22+AI22+AL22+AO22</f>
        <v>446895.84616999992</v>
      </c>
      <c r="F22" s="281">
        <f t="shared" si="13"/>
        <v>203729.30022999999</v>
      </c>
      <c r="G22" s="252">
        <f t="shared" si="14"/>
        <v>0.45587646870295823</v>
      </c>
      <c r="H22" s="146">
        <f>H23+H24+H25</f>
        <v>41453.635450000002</v>
      </c>
      <c r="I22" s="146">
        <f t="shared" ref="I22" si="41">I23+I24+I25</f>
        <v>41453.635450000002</v>
      </c>
      <c r="J22" s="146">
        <f>I22/H22*100</f>
        <v>100</v>
      </c>
      <c r="K22" s="146">
        <f t="shared" ref="K22:L22" si="42">K23+K24+K25</f>
        <v>40300.381000000001</v>
      </c>
      <c r="L22" s="146">
        <f t="shared" si="42"/>
        <v>40300.381000000001</v>
      </c>
      <c r="M22" s="146">
        <f>L22/K22*100</f>
        <v>100</v>
      </c>
      <c r="N22" s="146">
        <f t="shared" ref="N22:O22" si="43">N23+N24+N25</f>
        <v>29412.322419999997</v>
      </c>
      <c r="O22" s="146">
        <f t="shared" si="43"/>
        <v>29412.322419999997</v>
      </c>
      <c r="P22" s="146">
        <f>O22/N22*100</f>
        <v>100</v>
      </c>
      <c r="Q22" s="146">
        <f t="shared" ref="Q22:R22" si="44">Q23+Q24+Q25</f>
        <v>36187.306079999995</v>
      </c>
      <c r="R22" s="146">
        <f t="shared" si="44"/>
        <v>36187.306079999995</v>
      </c>
      <c r="S22" s="146">
        <f>R22/Q22*100</f>
        <v>100</v>
      </c>
      <c r="T22" s="146">
        <f t="shared" ref="T22:U22" si="45">T23+T24+T25</f>
        <v>8250.6625000000004</v>
      </c>
      <c r="U22" s="146">
        <f t="shared" si="45"/>
        <v>8250.6625000000004</v>
      </c>
      <c r="V22" s="146">
        <f>U22/T22*100</f>
        <v>100</v>
      </c>
      <c r="W22" s="146">
        <f t="shared" ref="W22:X22" si="46">W23+W24+W25</f>
        <v>33875.498820000008</v>
      </c>
      <c r="X22" s="146">
        <f t="shared" si="46"/>
        <v>33875.498820000008</v>
      </c>
      <c r="Y22" s="146">
        <f>X22/W22*100</f>
        <v>100</v>
      </c>
      <c r="Z22" s="146">
        <f t="shared" ref="Z22:AA22" si="47">Z23+Z24+Z25</f>
        <v>14249.49396</v>
      </c>
      <c r="AA22" s="146">
        <f t="shared" si="47"/>
        <v>14249.49396</v>
      </c>
      <c r="AB22" s="146">
        <f>AA22/Z22*100</f>
        <v>100</v>
      </c>
      <c r="AC22" s="146">
        <f t="shared" ref="AC22:AD22" si="48">AC23+AC24+AC25</f>
        <v>30392.108439999996</v>
      </c>
      <c r="AD22" s="146">
        <f t="shared" si="48"/>
        <v>0</v>
      </c>
      <c r="AE22" s="146">
        <f>AD22/AC22*100</f>
        <v>0</v>
      </c>
      <c r="AF22" s="146">
        <f t="shared" ref="AF22:AG22" si="49">AF23+AF24+AF25</f>
        <v>62248.548470000002</v>
      </c>
      <c r="AG22" s="146">
        <f t="shared" si="49"/>
        <v>0</v>
      </c>
      <c r="AH22" s="146">
        <f>AG22/AF22*100</f>
        <v>0</v>
      </c>
      <c r="AI22" s="146">
        <f t="shared" ref="AI22:AJ22" si="50">AI23+AI24+AI25</f>
        <v>23674.198240000002</v>
      </c>
      <c r="AJ22" s="146">
        <f t="shared" si="50"/>
        <v>0</v>
      </c>
      <c r="AK22" s="146">
        <f>AJ22/AI22*100</f>
        <v>0</v>
      </c>
      <c r="AL22" s="146">
        <f t="shared" ref="AL22:AM22" si="51">AL23+AL24+AL25</f>
        <v>7196.0040799999997</v>
      </c>
      <c r="AM22" s="146">
        <f t="shared" si="51"/>
        <v>0</v>
      </c>
      <c r="AN22" s="146">
        <f>AM22/AL22*100</f>
        <v>0</v>
      </c>
      <c r="AO22" s="146">
        <f t="shared" ref="AO22:AP22" si="52">AO23+AO24+AO25</f>
        <v>119655.68671000001</v>
      </c>
      <c r="AP22" s="146">
        <f t="shared" si="52"/>
        <v>0</v>
      </c>
      <c r="AQ22" s="146">
        <f>AP22/AO22*100</f>
        <v>0</v>
      </c>
      <c r="AR22" s="443"/>
    </row>
    <row r="23" spans="1:44" ht="31.5" x14ac:dyDescent="0.25">
      <c r="A23" s="450"/>
      <c r="B23" s="451"/>
      <c r="C23" s="452"/>
      <c r="D23" s="178" t="s">
        <v>37</v>
      </c>
      <c r="E23" s="281">
        <f t="shared" si="12"/>
        <v>1730.6000000000001</v>
      </c>
      <c r="F23" s="281">
        <f t="shared" si="13"/>
        <v>432.36502999999999</v>
      </c>
      <c r="G23" s="252">
        <f t="shared" si="14"/>
        <v>0.24983533456604642</v>
      </c>
      <c r="H23" s="142">
        <f>H11-H18</f>
        <v>0</v>
      </c>
      <c r="I23" s="142">
        <f t="shared" ref="I23:AQ23" si="53">I11-I18</f>
        <v>0</v>
      </c>
      <c r="J23" s="142">
        <f t="shared" si="53"/>
        <v>0</v>
      </c>
      <c r="K23" s="142">
        <f t="shared" si="53"/>
        <v>0</v>
      </c>
      <c r="L23" s="142">
        <f t="shared" si="53"/>
        <v>0</v>
      </c>
      <c r="M23" s="142">
        <f t="shared" si="53"/>
        <v>0</v>
      </c>
      <c r="N23" s="142">
        <f t="shared" si="53"/>
        <v>0</v>
      </c>
      <c r="O23" s="142">
        <f t="shared" si="53"/>
        <v>0</v>
      </c>
      <c r="P23" s="142">
        <f t="shared" si="53"/>
        <v>0</v>
      </c>
      <c r="Q23" s="142">
        <f t="shared" si="53"/>
        <v>0</v>
      </c>
      <c r="R23" s="142">
        <f t="shared" si="53"/>
        <v>0</v>
      </c>
      <c r="S23" s="142">
        <f t="shared" si="53"/>
        <v>0</v>
      </c>
      <c r="T23" s="142">
        <f t="shared" si="53"/>
        <v>0</v>
      </c>
      <c r="U23" s="142">
        <f t="shared" si="53"/>
        <v>0</v>
      </c>
      <c r="V23" s="142">
        <f t="shared" si="53"/>
        <v>0</v>
      </c>
      <c r="W23" s="142">
        <f t="shared" si="53"/>
        <v>0</v>
      </c>
      <c r="X23" s="142">
        <f t="shared" si="53"/>
        <v>0</v>
      </c>
      <c r="Y23" s="142">
        <f t="shared" si="53"/>
        <v>0</v>
      </c>
      <c r="Z23" s="142">
        <f t="shared" si="53"/>
        <v>432.36502999999999</v>
      </c>
      <c r="AA23" s="142">
        <f t="shared" si="53"/>
        <v>432.36502999999999</v>
      </c>
      <c r="AB23" s="142">
        <f t="shared" si="53"/>
        <v>0</v>
      </c>
      <c r="AC23" s="142">
        <f t="shared" si="53"/>
        <v>1298.2349700000002</v>
      </c>
      <c r="AD23" s="142">
        <f t="shared" si="53"/>
        <v>0</v>
      </c>
      <c r="AE23" s="142">
        <f t="shared" si="53"/>
        <v>0</v>
      </c>
      <c r="AF23" s="142">
        <f t="shared" si="53"/>
        <v>0</v>
      </c>
      <c r="AG23" s="142">
        <f t="shared" si="53"/>
        <v>0</v>
      </c>
      <c r="AH23" s="142">
        <f t="shared" si="53"/>
        <v>0</v>
      </c>
      <c r="AI23" s="142">
        <f t="shared" si="53"/>
        <v>0</v>
      </c>
      <c r="AJ23" s="142">
        <f t="shared" si="53"/>
        <v>0</v>
      </c>
      <c r="AK23" s="142">
        <f t="shared" si="53"/>
        <v>0</v>
      </c>
      <c r="AL23" s="142">
        <f t="shared" si="53"/>
        <v>0</v>
      </c>
      <c r="AM23" s="142">
        <f t="shared" si="53"/>
        <v>0</v>
      </c>
      <c r="AN23" s="142">
        <f t="shared" si="53"/>
        <v>0</v>
      </c>
      <c r="AO23" s="142">
        <f t="shared" si="53"/>
        <v>0</v>
      </c>
      <c r="AP23" s="142">
        <f t="shared" si="53"/>
        <v>0</v>
      </c>
      <c r="AQ23" s="142">
        <f t="shared" si="53"/>
        <v>0</v>
      </c>
      <c r="AR23" s="443"/>
    </row>
    <row r="24" spans="1:44" ht="31.15" customHeight="1" x14ac:dyDescent="0.25">
      <c r="A24" s="450"/>
      <c r="B24" s="451"/>
      <c r="C24" s="452"/>
      <c r="D24" s="178" t="s">
        <v>2</v>
      </c>
      <c r="E24" s="281">
        <f t="shared" si="12"/>
        <v>124991.05589999998</v>
      </c>
      <c r="F24" s="281">
        <f t="shared" si="13"/>
        <v>37934.721359999996</v>
      </c>
      <c r="G24" s="252">
        <f t="shared" si="14"/>
        <v>0.30349948711810187</v>
      </c>
      <c r="H24" s="142">
        <f>H12-H19</f>
        <v>0</v>
      </c>
      <c r="I24" s="142">
        <f t="shared" ref="I24:AQ24" si="54">I12-I19</f>
        <v>0</v>
      </c>
      <c r="J24" s="142">
        <f t="shared" si="54"/>
        <v>0</v>
      </c>
      <c r="K24" s="142">
        <f t="shared" si="54"/>
        <v>0</v>
      </c>
      <c r="L24" s="142">
        <f t="shared" si="54"/>
        <v>0</v>
      </c>
      <c r="M24" s="142">
        <f t="shared" si="54"/>
        <v>0</v>
      </c>
      <c r="N24" s="142">
        <f t="shared" si="54"/>
        <v>19454.748489999998</v>
      </c>
      <c r="O24" s="142">
        <f t="shared" si="54"/>
        <v>19454.748489999998</v>
      </c>
      <c r="P24" s="142">
        <f t="shared" si="54"/>
        <v>0</v>
      </c>
      <c r="Q24" s="142">
        <f t="shared" si="54"/>
        <v>4554.5200000000004</v>
      </c>
      <c r="R24" s="142">
        <f t="shared" si="54"/>
        <v>4554.5200000000004</v>
      </c>
      <c r="S24" s="142">
        <f t="shared" si="54"/>
        <v>0</v>
      </c>
      <c r="T24" s="142">
        <f t="shared" si="54"/>
        <v>3571.3492999999999</v>
      </c>
      <c r="U24" s="142">
        <f t="shared" si="54"/>
        <v>3571.3492999999999</v>
      </c>
      <c r="V24" s="142">
        <f t="shared" si="54"/>
        <v>0</v>
      </c>
      <c r="W24" s="142">
        <f t="shared" si="54"/>
        <v>6671.9698800000006</v>
      </c>
      <c r="X24" s="142">
        <f t="shared" si="54"/>
        <v>6671.9698800000006</v>
      </c>
      <c r="Y24" s="142">
        <f t="shared" si="54"/>
        <v>0</v>
      </c>
      <c r="Z24" s="142">
        <f t="shared" si="54"/>
        <v>3682.1336900000001</v>
      </c>
      <c r="AA24" s="142">
        <f t="shared" si="54"/>
        <v>3682.1336900000001</v>
      </c>
      <c r="AB24" s="142">
        <f t="shared" si="54"/>
        <v>0</v>
      </c>
      <c r="AC24" s="142">
        <f t="shared" si="54"/>
        <v>8082.7212199999994</v>
      </c>
      <c r="AD24" s="142">
        <f t="shared" si="54"/>
        <v>0</v>
      </c>
      <c r="AE24" s="142">
        <f t="shared" si="54"/>
        <v>0</v>
      </c>
      <c r="AF24" s="142">
        <f t="shared" si="54"/>
        <v>28194.286039999999</v>
      </c>
      <c r="AG24" s="142">
        <f t="shared" si="54"/>
        <v>0</v>
      </c>
      <c r="AH24" s="142">
        <f t="shared" si="54"/>
        <v>0</v>
      </c>
      <c r="AI24" s="142">
        <f t="shared" si="54"/>
        <v>3476.4306999999999</v>
      </c>
      <c r="AJ24" s="142">
        <f t="shared" si="54"/>
        <v>0</v>
      </c>
      <c r="AK24" s="142">
        <f t="shared" si="54"/>
        <v>0</v>
      </c>
      <c r="AL24" s="142">
        <f t="shared" si="54"/>
        <v>4728.3999999999996</v>
      </c>
      <c r="AM24" s="142">
        <f t="shared" si="54"/>
        <v>0</v>
      </c>
      <c r="AN24" s="142">
        <f t="shared" si="54"/>
        <v>0</v>
      </c>
      <c r="AO24" s="142">
        <f t="shared" si="54"/>
        <v>42574.496579999999</v>
      </c>
      <c r="AP24" s="142">
        <f t="shared" si="54"/>
        <v>0</v>
      </c>
      <c r="AQ24" s="142">
        <f t="shared" si="54"/>
        <v>0</v>
      </c>
      <c r="AR24" s="443"/>
    </row>
    <row r="25" spans="1:44" ht="15.75" x14ac:dyDescent="0.25">
      <c r="A25" s="450"/>
      <c r="B25" s="451"/>
      <c r="C25" s="452"/>
      <c r="D25" s="179" t="s">
        <v>43</v>
      </c>
      <c r="E25" s="281">
        <f t="shared" si="12"/>
        <v>320174.19027000002</v>
      </c>
      <c r="F25" s="281">
        <f t="shared" si="13"/>
        <v>165362.21384000001</v>
      </c>
      <c r="G25" s="252">
        <f t="shared" si="14"/>
        <v>0.51647577745274076</v>
      </c>
      <c r="H25" s="142">
        <f t="shared" ref="H25:AQ25" si="55">H13-H20</f>
        <v>41453.635450000002</v>
      </c>
      <c r="I25" s="142">
        <f t="shared" si="55"/>
        <v>41453.635450000002</v>
      </c>
      <c r="J25" s="142">
        <f t="shared" si="55"/>
        <v>0</v>
      </c>
      <c r="K25" s="142">
        <f t="shared" si="55"/>
        <v>40300.381000000001</v>
      </c>
      <c r="L25" s="142">
        <f t="shared" si="55"/>
        <v>40300.381000000001</v>
      </c>
      <c r="M25" s="142">
        <f t="shared" si="55"/>
        <v>0</v>
      </c>
      <c r="N25" s="142">
        <f t="shared" si="55"/>
        <v>9957.5739300000005</v>
      </c>
      <c r="O25" s="142">
        <f t="shared" si="55"/>
        <v>9957.5739300000005</v>
      </c>
      <c r="P25" s="142">
        <f t="shared" si="55"/>
        <v>0</v>
      </c>
      <c r="Q25" s="142">
        <f t="shared" si="55"/>
        <v>31632.786079999998</v>
      </c>
      <c r="R25" s="142">
        <f t="shared" si="55"/>
        <v>31632.786079999998</v>
      </c>
      <c r="S25" s="142">
        <f t="shared" si="55"/>
        <v>0</v>
      </c>
      <c r="T25" s="142">
        <f t="shared" si="55"/>
        <v>4679.3132000000005</v>
      </c>
      <c r="U25" s="142">
        <f t="shared" si="55"/>
        <v>4679.3132000000005</v>
      </c>
      <c r="V25" s="142">
        <f t="shared" si="55"/>
        <v>0</v>
      </c>
      <c r="W25" s="142">
        <f t="shared" si="55"/>
        <v>27203.528940000004</v>
      </c>
      <c r="X25" s="142">
        <f t="shared" si="55"/>
        <v>27203.528940000004</v>
      </c>
      <c r="Y25" s="142">
        <f t="shared" si="55"/>
        <v>0</v>
      </c>
      <c r="Z25" s="142">
        <f t="shared" si="55"/>
        <v>10134.99524</v>
      </c>
      <c r="AA25" s="142">
        <f t="shared" si="55"/>
        <v>10134.99524</v>
      </c>
      <c r="AB25" s="142">
        <f t="shared" si="55"/>
        <v>0</v>
      </c>
      <c r="AC25" s="142">
        <f t="shared" si="55"/>
        <v>21011.152249999999</v>
      </c>
      <c r="AD25" s="142">
        <f t="shared" si="55"/>
        <v>0</v>
      </c>
      <c r="AE25" s="142">
        <f t="shared" si="55"/>
        <v>0</v>
      </c>
      <c r="AF25" s="142">
        <f t="shared" si="55"/>
        <v>34054.262430000002</v>
      </c>
      <c r="AG25" s="142">
        <f t="shared" si="55"/>
        <v>0</v>
      </c>
      <c r="AH25" s="142">
        <f t="shared" si="55"/>
        <v>0</v>
      </c>
      <c r="AI25" s="142">
        <f t="shared" si="55"/>
        <v>20197.767540000001</v>
      </c>
      <c r="AJ25" s="142">
        <f t="shared" si="55"/>
        <v>0</v>
      </c>
      <c r="AK25" s="142">
        <f t="shared" si="55"/>
        <v>0</v>
      </c>
      <c r="AL25" s="142">
        <f t="shared" si="55"/>
        <v>2467.6040800000001</v>
      </c>
      <c r="AM25" s="142">
        <f t="shared" si="55"/>
        <v>0</v>
      </c>
      <c r="AN25" s="142">
        <f t="shared" si="55"/>
        <v>0</v>
      </c>
      <c r="AO25" s="142">
        <f t="shared" si="55"/>
        <v>77081.190130000003</v>
      </c>
      <c r="AP25" s="142">
        <f t="shared" si="55"/>
        <v>0</v>
      </c>
      <c r="AQ25" s="142">
        <f t="shared" si="55"/>
        <v>0</v>
      </c>
      <c r="AR25" s="443"/>
    </row>
    <row r="26" spans="1:44" ht="60" x14ac:dyDescent="0.25">
      <c r="A26" s="450"/>
      <c r="B26" s="451"/>
      <c r="C26" s="452"/>
      <c r="D26" s="179" t="s">
        <v>355</v>
      </c>
      <c r="E26" s="281">
        <f t="shared" ref="E26" si="56">H26+K26+N26+Q26+T26+W26+Z26+AC26+AF26+AI26+AL26+AO26</f>
        <v>30249.227480000001</v>
      </c>
      <c r="F26" s="281">
        <f t="shared" ref="F26" si="57">I26+L26+O26+R26+U26+X26+AA26+AD26+AG26+AJ26+AM26+AP26</f>
        <v>9682.5115399999995</v>
      </c>
      <c r="G26" s="252">
        <f t="shared" si="14"/>
        <v>0.32009120055716539</v>
      </c>
      <c r="H26" s="142">
        <f>H14</f>
        <v>0</v>
      </c>
      <c r="I26" s="142">
        <f t="shared" ref="I26:AQ26" si="58">I14</f>
        <v>0</v>
      </c>
      <c r="J26" s="142">
        <f t="shared" si="58"/>
        <v>0</v>
      </c>
      <c r="K26" s="142">
        <f t="shared" si="58"/>
        <v>0</v>
      </c>
      <c r="L26" s="142">
        <f t="shared" si="58"/>
        <v>0</v>
      </c>
      <c r="M26" s="142">
        <f t="shared" si="58"/>
        <v>0</v>
      </c>
      <c r="N26" s="142">
        <f t="shared" si="58"/>
        <v>0</v>
      </c>
      <c r="O26" s="142">
        <f t="shared" si="58"/>
        <v>0</v>
      </c>
      <c r="P26" s="142">
        <f t="shared" si="58"/>
        <v>0</v>
      </c>
      <c r="Q26" s="142">
        <f t="shared" si="58"/>
        <v>0</v>
      </c>
      <c r="R26" s="142">
        <f t="shared" si="58"/>
        <v>0</v>
      </c>
      <c r="S26" s="142">
        <f t="shared" si="58"/>
        <v>0</v>
      </c>
      <c r="T26" s="142">
        <f t="shared" si="58"/>
        <v>0</v>
      </c>
      <c r="U26" s="142">
        <f t="shared" si="58"/>
        <v>0</v>
      </c>
      <c r="V26" s="142">
        <f t="shared" si="58"/>
        <v>0</v>
      </c>
      <c r="W26" s="142">
        <f t="shared" si="58"/>
        <v>1412.9</v>
      </c>
      <c r="X26" s="142">
        <f t="shared" si="58"/>
        <v>1412.9</v>
      </c>
      <c r="Y26" s="142">
        <f t="shared" si="58"/>
        <v>0</v>
      </c>
      <c r="Z26" s="142">
        <f t="shared" si="58"/>
        <v>8269.6115399999999</v>
      </c>
      <c r="AA26" s="142">
        <f t="shared" si="58"/>
        <v>8269.6115399999999</v>
      </c>
      <c r="AB26" s="142">
        <f t="shared" si="58"/>
        <v>0</v>
      </c>
      <c r="AC26" s="142">
        <f t="shared" si="58"/>
        <v>9659.3299200000001</v>
      </c>
      <c r="AD26" s="142">
        <f t="shared" si="58"/>
        <v>0</v>
      </c>
      <c r="AE26" s="142">
        <f t="shared" si="58"/>
        <v>0</v>
      </c>
      <c r="AF26" s="142">
        <f t="shared" si="58"/>
        <v>10907.386020000002</v>
      </c>
      <c r="AG26" s="142">
        <f t="shared" si="58"/>
        <v>0</v>
      </c>
      <c r="AH26" s="142">
        <f t="shared" si="58"/>
        <v>0</v>
      </c>
      <c r="AI26" s="142">
        <f t="shared" si="58"/>
        <v>0</v>
      </c>
      <c r="AJ26" s="142">
        <f t="shared" si="58"/>
        <v>0</v>
      </c>
      <c r="AK26" s="142">
        <f t="shared" si="58"/>
        <v>0</v>
      </c>
      <c r="AL26" s="142">
        <f t="shared" si="58"/>
        <v>0</v>
      </c>
      <c r="AM26" s="142">
        <f t="shared" si="58"/>
        <v>0</v>
      </c>
      <c r="AN26" s="142">
        <f t="shared" si="58"/>
        <v>0</v>
      </c>
      <c r="AO26" s="142">
        <f t="shared" si="58"/>
        <v>0</v>
      </c>
      <c r="AP26" s="142">
        <f t="shared" si="58"/>
        <v>0</v>
      </c>
      <c r="AQ26" s="142">
        <f t="shared" si="58"/>
        <v>0</v>
      </c>
      <c r="AR26" s="443"/>
    </row>
    <row r="27" spans="1:44" s="155" customFormat="1" ht="37.15" customHeight="1" x14ac:dyDescent="0.25">
      <c r="A27" s="450"/>
      <c r="B27" s="451"/>
      <c r="C27" s="452"/>
      <c r="D27" s="182" t="s">
        <v>265</v>
      </c>
      <c r="E27" s="281">
        <f t="shared" si="12"/>
        <v>64440</v>
      </c>
      <c r="F27" s="281">
        <f t="shared" si="13"/>
        <v>0</v>
      </c>
      <c r="G27" s="252">
        <f t="shared" si="14"/>
        <v>0</v>
      </c>
      <c r="H27" s="142">
        <f>H15-H21</f>
        <v>0</v>
      </c>
      <c r="I27" s="142">
        <f t="shared" ref="I27:AQ27" si="59">I15-I21</f>
        <v>0</v>
      </c>
      <c r="J27" s="142">
        <f t="shared" si="59"/>
        <v>0</v>
      </c>
      <c r="K27" s="142">
        <f t="shared" si="59"/>
        <v>0</v>
      </c>
      <c r="L27" s="142">
        <f t="shared" si="59"/>
        <v>0</v>
      </c>
      <c r="M27" s="142">
        <f t="shared" si="59"/>
        <v>0</v>
      </c>
      <c r="N27" s="142">
        <f t="shared" si="59"/>
        <v>0</v>
      </c>
      <c r="O27" s="142">
        <f t="shared" si="59"/>
        <v>0</v>
      </c>
      <c r="P27" s="142">
        <f t="shared" si="59"/>
        <v>0</v>
      </c>
      <c r="Q27" s="142">
        <f t="shared" si="59"/>
        <v>0</v>
      </c>
      <c r="R27" s="142">
        <f t="shared" si="59"/>
        <v>0</v>
      </c>
      <c r="S27" s="142">
        <f t="shared" si="59"/>
        <v>0</v>
      </c>
      <c r="T27" s="142">
        <f t="shared" si="59"/>
        <v>0</v>
      </c>
      <c r="U27" s="142">
        <f t="shared" si="59"/>
        <v>0</v>
      </c>
      <c r="V27" s="142">
        <f t="shared" si="59"/>
        <v>0</v>
      </c>
      <c r="W27" s="142">
        <f t="shared" si="59"/>
        <v>0</v>
      </c>
      <c r="X27" s="142">
        <f t="shared" si="59"/>
        <v>0</v>
      </c>
      <c r="Y27" s="142">
        <f t="shared" si="59"/>
        <v>0</v>
      </c>
      <c r="Z27" s="142">
        <f t="shared" si="59"/>
        <v>0</v>
      </c>
      <c r="AA27" s="142">
        <f t="shared" si="59"/>
        <v>0</v>
      </c>
      <c r="AB27" s="142">
        <f t="shared" si="59"/>
        <v>0</v>
      </c>
      <c r="AC27" s="142">
        <f t="shared" si="59"/>
        <v>0</v>
      </c>
      <c r="AD27" s="142">
        <f t="shared" si="59"/>
        <v>0</v>
      </c>
      <c r="AE27" s="142">
        <f t="shared" si="59"/>
        <v>0</v>
      </c>
      <c r="AF27" s="142">
        <f t="shared" si="59"/>
        <v>0</v>
      </c>
      <c r="AG27" s="142">
        <f t="shared" si="59"/>
        <v>0</v>
      </c>
      <c r="AH27" s="142">
        <f t="shared" si="59"/>
        <v>0</v>
      </c>
      <c r="AI27" s="142">
        <f t="shared" si="59"/>
        <v>0</v>
      </c>
      <c r="AJ27" s="142">
        <f t="shared" si="59"/>
        <v>0</v>
      </c>
      <c r="AK27" s="142">
        <f t="shared" si="59"/>
        <v>0</v>
      </c>
      <c r="AL27" s="142">
        <f t="shared" si="59"/>
        <v>0</v>
      </c>
      <c r="AM27" s="142">
        <f t="shared" si="59"/>
        <v>0</v>
      </c>
      <c r="AN27" s="142">
        <f t="shared" si="59"/>
        <v>0</v>
      </c>
      <c r="AO27" s="142">
        <f t="shared" si="59"/>
        <v>64440</v>
      </c>
      <c r="AP27" s="142">
        <f t="shared" si="59"/>
        <v>0</v>
      </c>
      <c r="AQ27" s="142">
        <f t="shared" si="59"/>
        <v>0</v>
      </c>
      <c r="AR27" s="443"/>
    </row>
    <row r="28" spans="1:44" ht="37.15" customHeight="1" x14ac:dyDescent="0.25">
      <c r="A28" s="453"/>
      <c r="B28" s="454"/>
      <c r="C28" s="455"/>
      <c r="D28" s="260" t="s">
        <v>356</v>
      </c>
      <c r="E28" s="281">
        <f t="shared" ref="E28" si="60">H28+K28+N28+Q28+T28+W28+Z28+AC28+AF28+AI28+AL28+AO28</f>
        <v>0</v>
      </c>
      <c r="F28" s="281">
        <f t="shared" ref="F28" si="61">I28+L28+O28+R28+U28+X28+AA28+AD28+AG28+AJ28+AM28+AP28</f>
        <v>0</v>
      </c>
      <c r="G28" s="252" t="e">
        <f t="shared" si="14"/>
        <v>#DIV/0!</v>
      </c>
      <c r="H28" s="143">
        <f>H16</f>
        <v>0</v>
      </c>
      <c r="I28" s="143">
        <f t="shared" ref="I28:AQ28" si="62">I16</f>
        <v>0</v>
      </c>
      <c r="J28" s="143">
        <f t="shared" si="62"/>
        <v>0</v>
      </c>
      <c r="K28" s="143">
        <f t="shared" si="62"/>
        <v>0</v>
      </c>
      <c r="L28" s="143">
        <f t="shared" si="62"/>
        <v>0</v>
      </c>
      <c r="M28" s="143">
        <f t="shared" si="62"/>
        <v>0</v>
      </c>
      <c r="N28" s="143">
        <f t="shared" si="62"/>
        <v>0</v>
      </c>
      <c r="O28" s="143">
        <f t="shared" si="62"/>
        <v>0</v>
      </c>
      <c r="P28" s="143">
        <f t="shared" si="62"/>
        <v>0</v>
      </c>
      <c r="Q28" s="143">
        <f t="shared" si="62"/>
        <v>0</v>
      </c>
      <c r="R28" s="143">
        <f t="shared" si="62"/>
        <v>0</v>
      </c>
      <c r="S28" s="143">
        <f t="shared" si="62"/>
        <v>0</v>
      </c>
      <c r="T28" s="143">
        <f t="shared" si="62"/>
        <v>0</v>
      </c>
      <c r="U28" s="143">
        <f t="shared" si="62"/>
        <v>0</v>
      </c>
      <c r="V28" s="143">
        <f t="shared" si="62"/>
        <v>0</v>
      </c>
      <c r="W28" s="143">
        <f t="shared" si="62"/>
        <v>0</v>
      </c>
      <c r="X28" s="143">
        <f t="shared" si="62"/>
        <v>0</v>
      </c>
      <c r="Y28" s="143">
        <f t="shared" si="62"/>
        <v>0</v>
      </c>
      <c r="Z28" s="143">
        <f t="shared" si="62"/>
        <v>0</v>
      </c>
      <c r="AA28" s="143">
        <f t="shared" si="62"/>
        <v>0</v>
      </c>
      <c r="AB28" s="143">
        <f t="shared" si="62"/>
        <v>0</v>
      </c>
      <c r="AC28" s="143">
        <f t="shared" si="62"/>
        <v>0</v>
      </c>
      <c r="AD28" s="143">
        <f t="shared" si="62"/>
        <v>0</v>
      </c>
      <c r="AE28" s="143">
        <f t="shared" si="62"/>
        <v>0</v>
      </c>
      <c r="AF28" s="143">
        <f t="shared" si="62"/>
        <v>0</v>
      </c>
      <c r="AG28" s="143">
        <f t="shared" si="62"/>
        <v>0</v>
      </c>
      <c r="AH28" s="143">
        <f t="shared" si="62"/>
        <v>0</v>
      </c>
      <c r="AI28" s="143">
        <f t="shared" si="62"/>
        <v>0</v>
      </c>
      <c r="AJ28" s="143">
        <f t="shared" si="62"/>
        <v>0</v>
      </c>
      <c r="AK28" s="143">
        <f t="shared" si="62"/>
        <v>0</v>
      </c>
      <c r="AL28" s="143">
        <f t="shared" si="62"/>
        <v>0</v>
      </c>
      <c r="AM28" s="143">
        <f t="shared" si="62"/>
        <v>0</v>
      </c>
      <c r="AN28" s="143">
        <f t="shared" si="62"/>
        <v>0</v>
      </c>
      <c r="AO28" s="143">
        <f t="shared" si="62"/>
        <v>0</v>
      </c>
      <c r="AP28" s="143">
        <f t="shared" si="62"/>
        <v>0</v>
      </c>
      <c r="AQ28" s="143">
        <f t="shared" si="62"/>
        <v>0</v>
      </c>
      <c r="AR28" s="256"/>
    </row>
    <row r="29" spans="1:44" ht="37.15" hidden="1" customHeight="1" x14ac:dyDescent="0.25">
      <c r="A29" s="482" t="s">
        <v>270</v>
      </c>
      <c r="B29" s="483"/>
      <c r="C29" s="484"/>
      <c r="D29" s="176" t="s">
        <v>41</v>
      </c>
      <c r="E29" s="282">
        <v>0</v>
      </c>
      <c r="F29" s="282">
        <f>F428</f>
        <v>0</v>
      </c>
      <c r="G29" s="221" t="e">
        <f t="shared" ref="G29:G33" si="63">F29*100/E29</f>
        <v>#DIV/0!</v>
      </c>
      <c r="H29" s="147" t="s">
        <v>271</v>
      </c>
      <c r="I29" s="146" t="s">
        <v>271</v>
      </c>
      <c r="J29" s="147" t="s">
        <v>271</v>
      </c>
      <c r="K29" s="146" t="s">
        <v>271</v>
      </c>
      <c r="L29" s="147" t="s">
        <v>271</v>
      </c>
      <c r="M29" s="146" t="s">
        <v>271</v>
      </c>
      <c r="N29" s="147" t="s">
        <v>271</v>
      </c>
      <c r="O29" s="146" t="s">
        <v>271</v>
      </c>
      <c r="P29" s="147" t="s">
        <v>271</v>
      </c>
      <c r="Q29" s="146" t="s">
        <v>271</v>
      </c>
      <c r="R29" s="147" t="s">
        <v>271</v>
      </c>
      <c r="S29" s="146" t="s">
        <v>271</v>
      </c>
      <c r="T29" s="147" t="s">
        <v>271</v>
      </c>
      <c r="U29" s="146" t="s">
        <v>271</v>
      </c>
      <c r="V29" s="147" t="s">
        <v>271</v>
      </c>
      <c r="W29" s="146" t="s">
        <v>271</v>
      </c>
      <c r="X29" s="147" t="s">
        <v>271</v>
      </c>
      <c r="Y29" s="146" t="s">
        <v>271</v>
      </c>
      <c r="Z29" s="147" t="s">
        <v>271</v>
      </c>
      <c r="AA29" s="146" t="s">
        <v>271</v>
      </c>
      <c r="AB29" s="147" t="s">
        <v>271</v>
      </c>
      <c r="AC29" s="146" t="s">
        <v>271</v>
      </c>
      <c r="AD29" s="147" t="s">
        <v>271</v>
      </c>
      <c r="AE29" s="146" t="s">
        <v>271</v>
      </c>
      <c r="AF29" s="147" t="s">
        <v>271</v>
      </c>
      <c r="AG29" s="146" t="s">
        <v>271</v>
      </c>
      <c r="AH29" s="147" t="s">
        <v>271</v>
      </c>
      <c r="AI29" s="146" t="s">
        <v>271</v>
      </c>
      <c r="AJ29" s="147" t="s">
        <v>271</v>
      </c>
      <c r="AK29" s="146" t="s">
        <v>271</v>
      </c>
      <c r="AL29" s="147" t="s">
        <v>271</v>
      </c>
      <c r="AM29" s="146" t="s">
        <v>271</v>
      </c>
      <c r="AN29" s="147" t="s">
        <v>271</v>
      </c>
      <c r="AO29" s="146" t="s">
        <v>271</v>
      </c>
      <c r="AP29" s="147" t="s">
        <v>271</v>
      </c>
      <c r="AQ29" s="146" t="s">
        <v>271</v>
      </c>
      <c r="AR29" s="261"/>
    </row>
    <row r="30" spans="1:44" ht="37.15" hidden="1" customHeight="1" x14ac:dyDescent="0.25">
      <c r="A30" s="485"/>
      <c r="B30" s="486"/>
      <c r="C30" s="487"/>
      <c r="D30" s="178" t="s">
        <v>37</v>
      </c>
      <c r="E30" s="282">
        <f t="shared" ref="E30:F30" si="64">E429</f>
        <v>0</v>
      </c>
      <c r="F30" s="282">
        <f t="shared" si="64"/>
        <v>0</v>
      </c>
      <c r="G30" s="221" t="e">
        <f t="shared" si="63"/>
        <v>#DIV/0!</v>
      </c>
      <c r="H30" s="147" t="s">
        <v>271</v>
      </c>
      <c r="I30" s="146" t="s">
        <v>271</v>
      </c>
      <c r="J30" s="147" t="s">
        <v>271</v>
      </c>
      <c r="K30" s="146" t="s">
        <v>271</v>
      </c>
      <c r="L30" s="147" t="s">
        <v>271</v>
      </c>
      <c r="M30" s="146" t="s">
        <v>271</v>
      </c>
      <c r="N30" s="147" t="s">
        <v>271</v>
      </c>
      <c r="O30" s="146" t="s">
        <v>271</v>
      </c>
      <c r="P30" s="147" t="s">
        <v>271</v>
      </c>
      <c r="Q30" s="146" t="s">
        <v>271</v>
      </c>
      <c r="R30" s="147" t="s">
        <v>271</v>
      </c>
      <c r="S30" s="146" t="s">
        <v>271</v>
      </c>
      <c r="T30" s="147" t="s">
        <v>271</v>
      </c>
      <c r="U30" s="146" t="s">
        <v>271</v>
      </c>
      <c r="V30" s="147" t="s">
        <v>271</v>
      </c>
      <c r="W30" s="146" t="s">
        <v>271</v>
      </c>
      <c r="X30" s="147" t="s">
        <v>271</v>
      </c>
      <c r="Y30" s="146" t="s">
        <v>271</v>
      </c>
      <c r="Z30" s="147" t="s">
        <v>271</v>
      </c>
      <c r="AA30" s="146" t="s">
        <v>271</v>
      </c>
      <c r="AB30" s="147" t="s">
        <v>271</v>
      </c>
      <c r="AC30" s="146" t="s">
        <v>271</v>
      </c>
      <c r="AD30" s="147" t="s">
        <v>271</v>
      </c>
      <c r="AE30" s="146" t="s">
        <v>271</v>
      </c>
      <c r="AF30" s="147" t="s">
        <v>271</v>
      </c>
      <c r="AG30" s="146" t="s">
        <v>271</v>
      </c>
      <c r="AH30" s="147" t="s">
        <v>271</v>
      </c>
      <c r="AI30" s="146" t="s">
        <v>271</v>
      </c>
      <c r="AJ30" s="147" t="s">
        <v>271</v>
      </c>
      <c r="AK30" s="146" t="s">
        <v>271</v>
      </c>
      <c r="AL30" s="147" t="s">
        <v>271</v>
      </c>
      <c r="AM30" s="146" t="s">
        <v>271</v>
      </c>
      <c r="AN30" s="147" t="s">
        <v>271</v>
      </c>
      <c r="AO30" s="146" t="s">
        <v>271</v>
      </c>
      <c r="AP30" s="147" t="s">
        <v>271</v>
      </c>
      <c r="AQ30" s="146" t="s">
        <v>271</v>
      </c>
      <c r="AR30" s="261"/>
    </row>
    <row r="31" spans="1:44" ht="37.15" hidden="1" customHeight="1" x14ac:dyDescent="0.25">
      <c r="A31" s="485"/>
      <c r="B31" s="486"/>
      <c r="C31" s="487"/>
      <c r="D31" s="178" t="s">
        <v>2</v>
      </c>
      <c r="E31" s="282">
        <f t="shared" ref="E31:F31" si="65">E430</f>
        <v>0</v>
      </c>
      <c r="F31" s="282">
        <f t="shared" si="65"/>
        <v>0</v>
      </c>
      <c r="G31" s="221" t="e">
        <f t="shared" si="63"/>
        <v>#DIV/0!</v>
      </c>
      <c r="H31" s="147" t="s">
        <v>271</v>
      </c>
      <c r="I31" s="146" t="s">
        <v>271</v>
      </c>
      <c r="J31" s="147" t="s">
        <v>271</v>
      </c>
      <c r="K31" s="146" t="s">
        <v>271</v>
      </c>
      <c r="L31" s="147" t="s">
        <v>271</v>
      </c>
      <c r="M31" s="146" t="s">
        <v>271</v>
      </c>
      <c r="N31" s="147" t="s">
        <v>271</v>
      </c>
      <c r="O31" s="146" t="s">
        <v>271</v>
      </c>
      <c r="P31" s="147" t="s">
        <v>271</v>
      </c>
      <c r="Q31" s="146" t="s">
        <v>271</v>
      </c>
      <c r="R31" s="147" t="s">
        <v>271</v>
      </c>
      <c r="S31" s="146" t="s">
        <v>271</v>
      </c>
      <c r="T31" s="147" t="s">
        <v>271</v>
      </c>
      <c r="U31" s="146" t="s">
        <v>271</v>
      </c>
      <c r="V31" s="147" t="s">
        <v>271</v>
      </c>
      <c r="W31" s="146" t="s">
        <v>271</v>
      </c>
      <c r="X31" s="147" t="s">
        <v>271</v>
      </c>
      <c r="Y31" s="146" t="s">
        <v>271</v>
      </c>
      <c r="Z31" s="147" t="s">
        <v>271</v>
      </c>
      <c r="AA31" s="146" t="s">
        <v>271</v>
      </c>
      <c r="AB31" s="147" t="s">
        <v>271</v>
      </c>
      <c r="AC31" s="146" t="s">
        <v>271</v>
      </c>
      <c r="AD31" s="147" t="s">
        <v>271</v>
      </c>
      <c r="AE31" s="146" t="s">
        <v>271</v>
      </c>
      <c r="AF31" s="147" t="s">
        <v>271</v>
      </c>
      <c r="AG31" s="146" t="s">
        <v>271</v>
      </c>
      <c r="AH31" s="147" t="s">
        <v>271</v>
      </c>
      <c r="AI31" s="146" t="s">
        <v>271</v>
      </c>
      <c r="AJ31" s="147" t="s">
        <v>271</v>
      </c>
      <c r="AK31" s="146" t="s">
        <v>271</v>
      </c>
      <c r="AL31" s="147" t="s">
        <v>271</v>
      </c>
      <c r="AM31" s="146" t="s">
        <v>271</v>
      </c>
      <c r="AN31" s="147" t="s">
        <v>271</v>
      </c>
      <c r="AO31" s="146" t="s">
        <v>271</v>
      </c>
      <c r="AP31" s="147" t="s">
        <v>271</v>
      </c>
      <c r="AQ31" s="146" t="s">
        <v>271</v>
      </c>
      <c r="AR31" s="261"/>
    </row>
    <row r="32" spans="1:44" ht="37.15" hidden="1" customHeight="1" x14ac:dyDescent="0.25">
      <c r="A32" s="485"/>
      <c r="B32" s="486"/>
      <c r="C32" s="487"/>
      <c r="D32" s="181" t="s">
        <v>43</v>
      </c>
      <c r="E32" s="282">
        <v>0</v>
      </c>
      <c r="F32" s="282">
        <f t="shared" ref="F32" si="66">F431</f>
        <v>0</v>
      </c>
      <c r="G32" s="221" t="e">
        <f t="shared" si="63"/>
        <v>#DIV/0!</v>
      </c>
      <c r="H32" s="147" t="s">
        <v>271</v>
      </c>
      <c r="I32" s="146" t="s">
        <v>271</v>
      </c>
      <c r="J32" s="147" t="s">
        <v>271</v>
      </c>
      <c r="K32" s="146" t="s">
        <v>271</v>
      </c>
      <c r="L32" s="147" t="s">
        <v>271</v>
      </c>
      <c r="M32" s="146" t="s">
        <v>271</v>
      </c>
      <c r="N32" s="147" t="s">
        <v>271</v>
      </c>
      <c r="O32" s="146" t="s">
        <v>271</v>
      </c>
      <c r="P32" s="147" t="s">
        <v>271</v>
      </c>
      <c r="Q32" s="146" t="s">
        <v>271</v>
      </c>
      <c r="R32" s="147" t="s">
        <v>271</v>
      </c>
      <c r="S32" s="146" t="s">
        <v>271</v>
      </c>
      <c r="T32" s="147" t="s">
        <v>271</v>
      </c>
      <c r="U32" s="146" t="s">
        <v>271</v>
      </c>
      <c r="V32" s="147" t="s">
        <v>271</v>
      </c>
      <c r="W32" s="146" t="s">
        <v>271</v>
      </c>
      <c r="X32" s="147" t="s">
        <v>271</v>
      </c>
      <c r="Y32" s="146" t="s">
        <v>271</v>
      </c>
      <c r="Z32" s="147" t="s">
        <v>271</v>
      </c>
      <c r="AA32" s="146" t="s">
        <v>271</v>
      </c>
      <c r="AB32" s="147" t="s">
        <v>271</v>
      </c>
      <c r="AC32" s="146" t="s">
        <v>271</v>
      </c>
      <c r="AD32" s="147" t="s">
        <v>271</v>
      </c>
      <c r="AE32" s="146" t="s">
        <v>271</v>
      </c>
      <c r="AF32" s="147" t="s">
        <v>271</v>
      </c>
      <c r="AG32" s="146" t="s">
        <v>271</v>
      </c>
      <c r="AH32" s="147" t="s">
        <v>271</v>
      </c>
      <c r="AI32" s="146" t="s">
        <v>271</v>
      </c>
      <c r="AJ32" s="147" t="s">
        <v>271</v>
      </c>
      <c r="AK32" s="146" t="s">
        <v>271</v>
      </c>
      <c r="AL32" s="147" t="s">
        <v>271</v>
      </c>
      <c r="AM32" s="146" t="s">
        <v>271</v>
      </c>
      <c r="AN32" s="147" t="s">
        <v>271</v>
      </c>
      <c r="AO32" s="146" t="s">
        <v>271</v>
      </c>
      <c r="AP32" s="147" t="s">
        <v>271</v>
      </c>
      <c r="AQ32" s="146" t="s">
        <v>271</v>
      </c>
      <c r="AR32" s="261"/>
    </row>
    <row r="33" spans="1:44" ht="37.15" hidden="1" customHeight="1" x14ac:dyDescent="0.25">
      <c r="A33" s="488"/>
      <c r="B33" s="489"/>
      <c r="C33" s="490"/>
      <c r="D33" s="182" t="s">
        <v>265</v>
      </c>
      <c r="E33" s="283">
        <v>0</v>
      </c>
      <c r="F33" s="283">
        <v>0</v>
      </c>
      <c r="G33" s="221" t="e">
        <f t="shared" si="63"/>
        <v>#DIV/0!</v>
      </c>
      <c r="H33" s="147" t="s">
        <v>271</v>
      </c>
      <c r="I33" s="146" t="s">
        <v>271</v>
      </c>
      <c r="J33" s="147" t="s">
        <v>271</v>
      </c>
      <c r="K33" s="146" t="s">
        <v>271</v>
      </c>
      <c r="L33" s="147" t="s">
        <v>271</v>
      </c>
      <c r="M33" s="146" t="s">
        <v>271</v>
      </c>
      <c r="N33" s="147" t="s">
        <v>271</v>
      </c>
      <c r="O33" s="146" t="s">
        <v>271</v>
      </c>
      <c r="P33" s="147" t="s">
        <v>271</v>
      </c>
      <c r="Q33" s="146" t="s">
        <v>271</v>
      </c>
      <c r="R33" s="147" t="s">
        <v>271</v>
      </c>
      <c r="S33" s="146" t="s">
        <v>271</v>
      </c>
      <c r="T33" s="147" t="s">
        <v>271</v>
      </c>
      <c r="U33" s="146" t="s">
        <v>271</v>
      </c>
      <c r="V33" s="147" t="s">
        <v>271</v>
      </c>
      <c r="W33" s="146" t="s">
        <v>271</v>
      </c>
      <c r="X33" s="147" t="s">
        <v>271</v>
      </c>
      <c r="Y33" s="146" t="s">
        <v>271</v>
      </c>
      <c r="Z33" s="147" t="s">
        <v>271</v>
      </c>
      <c r="AA33" s="146" t="s">
        <v>271</v>
      </c>
      <c r="AB33" s="147" t="s">
        <v>271</v>
      </c>
      <c r="AC33" s="146" t="s">
        <v>271</v>
      </c>
      <c r="AD33" s="147" t="s">
        <v>271</v>
      </c>
      <c r="AE33" s="146" t="s">
        <v>271</v>
      </c>
      <c r="AF33" s="147" t="s">
        <v>271</v>
      </c>
      <c r="AG33" s="146" t="s">
        <v>271</v>
      </c>
      <c r="AH33" s="147" t="s">
        <v>271</v>
      </c>
      <c r="AI33" s="146" t="s">
        <v>271</v>
      </c>
      <c r="AJ33" s="147" t="s">
        <v>271</v>
      </c>
      <c r="AK33" s="146" t="s">
        <v>271</v>
      </c>
      <c r="AL33" s="147" t="s">
        <v>271</v>
      </c>
      <c r="AM33" s="146" t="s">
        <v>271</v>
      </c>
      <c r="AN33" s="147" t="s">
        <v>271</v>
      </c>
      <c r="AO33" s="146" t="s">
        <v>271</v>
      </c>
      <c r="AP33" s="147" t="s">
        <v>271</v>
      </c>
      <c r="AQ33" s="146" t="s">
        <v>271</v>
      </c>
      <c r="AR33" s="261"/>
    </row>
    <row r="34" spans="1:44" s="113" customFormat="1" ht="15.75" x14ac:dyDescent="0.25">
      <c r="A34" s="479" t="s">
        <v>333</v>
      </c>
      <c r="B34" s="480"/>
      <c r="C34" s="480"/>
      <c r="D34" s="480"/>
      <c r="E34" s="480"/>
      <c r="F34" s="480"/>
      <c r="G34" s="480"/>
      <c r="H34" s="480"/>
      <c r="I34" s="480"/>
      <c r="J34" s="480"/>
      <c r="K34" s="480"/>
      <c r="L34" s="480"/>
      <c r="M34" s="480"/>
      <c r="N34" s="480"/>
      <c r="O34" s="480"/>
      <c r="P34" s="480"/>
      <c r="Q34" s="480"/>
      <c r="R34" s="480"/>
      <c r="S34" s="480"/>
      <c r="T34" s="480"/>
      <c r="U34" s="480"/>
      <c r="V34" s="480"/>
      <c r="W34" s="480"/>
      <c r="X34" s="480"/>
      <c r="Y34" s="480"/>
      <c r="Z34" s="480"/>
      <c r="AA34" s="480"/>
      <c r="AB34" s="480"/>
      <c r="AC34" s="480"/>
      <c r="AD34" s="480"/>
      <c r="AE34" s="480"/>
      <c r="AF34" s="480"/>
      <c r="AG34" s="480"/>
      <c r="AH34" s="480"/>
      <c r="AI34" s="480"/>
      <c r="AJ34" s="480"/>
      <c r="AK34" s="480"/>
      <c r="AL34" s="480"/>
      <c r="AM34" s="480"/>
      <c r="AN34" s="480"/>
      <c r="AO34" s="480"/>
      <c r="AP34" s="480"/>
      <c r="AQ34" s="480"/>
      <c r="AR34" s="481"/>
    </row>
    <row r="35" spans="1:44" ht="18.75" customHeight="1" x14ac:dyDescent="0.25">
      <c r="A35" s="370" t="s">
        <v>1</v>
      </c>
      <c r="B35" s="371" t="s">
        <v>309</v>
      </c>
      <c r="C35" s="371" t="s">
        <v>387</v>
      </c>
      <c r="D35" s="150" t="s">
        <v>41</v>
      </c>
      <c r="E35" s="281">
        <f>H35+K35+N35+Q35+T35+W35+Z35+AC35+AF35+AI35+AL35+AO35</f>
        <v>91557.685079999996</v>
      </c>
      <c r="F35" s="281">
        <f>I35+L35+O35+R35+U35+X35+AA35+AD35+AG35+AJ35+AM35+AP35</f>
        <v>894.50368000000003</v>
      </c>
      <c r="G35" s="221">
        <f t="shared" ref="G35:G128" si="67">F35/E35</f>
        <v>9.7698372257709783E-3</v>
      </c>
      <c r="H35" s="146">
        <f>H36+H37+H38</f>
        <v>0</v>
      </c>
      <c r="I35" s="146">
        <f t="shared" ref="I35:AQ35" si="68">I36+I37+I38</f>
        <v>0</v>
      </c>
      <c r="J35" s="146" t="e">
        <f>I35/H35*100</f>
        <v>#DIV/0!</v>
      </c>
      <c r="K35" s="146">
        <f t="shared" si="68"/>
        <v>445.15579000000002</v>
      </c>
      <c r="L35" s="146">
        <f t="shared" si="68"/>
        <v>445.15579000000002</v>
      </c>
      <c r="M35" s="146">
        <f>L35/K35*100</f>
        <v>100</v>
      </c>
      <c r="N35" s="146">
        <f t="shared" si="68"/>
        <v>0</v>
      </c>
      <c r="O35" s="146">
        <f t="shared" si="68"/>
        <v>0</v>
      </c>
      <c r="P35" s="146">
        <f t="shared" si="68"/>
        <v>0</v>
      </c>
      <c r="Q35" s="146">
        <f t="shared" si="68"/>
        <v>0</v>
      </c>
      <c r="R35" s="146">
        <f t="shared" si="68"/>
        <v>0</v>
      </c>
      <c r="S35" s="146">
        <f t="shared" si="68"/>
        <v>0</v>
      </c>
      <c r="T35" s="146">
        <f t="shared" si="68"/>
        <v>0</v>
      </c>
      <c r="U35" s="146">
        <f t="shared" si="68"/>
        <v>0</v>
      </c>
      <c r="V35" s="146">
        <f t="shared" si="68"/>
        <v>0</v>
      </c>
      <c r="W35" s="146">
        <f t="shared" si="68"/>
        <v>0</v>
      </c>
      <c r="X35" s="146">
        <f t="shared" si="68"/>
        <v>0</v>
      </c>
      <c r="Y35" s="146">
        <f t="shared" si="68"/>
        <v>0</v>
      </c>
      <c r="Z35" s="146">
        <f t="shared" si="68"/>
        <v>449.34789000000001</v>
      </c>
      <c r="AA35" s="146">
        <f t="shared" si="68"/>
        <v>449.34789000000001</v>
      </c>
      <c r="AB35" s="146">
        <f t="shared" si="68"/>
        <v>0</v>
      </c>
      <c r="AC35" s="146">
        <f t="shared" si="68"/>
        <v>0</v>
      </c>
      <c r="AD35" s="146">
        <f t="shared" si="68"/>
        <v>0</v>
      </c>
      <c r="AE35" s="146">
        <f t="shared" si="68"/>
        <v>0</v>
      </c>
      <c r="AF35" s="146">
        <f t="shared" si="68"/>
        <v>0</v>
      </c>
      <c r="AG35" s="146">
        <f t="shared" si="68"/>
        <v>0</v>
      </c>
      <c r="AH35" s="146">
        <f t="shared" si="68"/>
        <v>0</v>
      </c>
      <c r="AI35" s="146">
        <f t="shared" si="68"/>
        <v>0</v>
      </c>
      <c r="AJ35" s="146">
        <f t="shared" si="68"/>
        <v>0</v>
      </c>
      <c r="AK35" s="146">
        <f t="shared" si="68"/>
        <v>0</v>
      </c>
      <c r="AL35" s="146">
        <f t="shared" si="68"/>
        <v>0</v>
      </c>
      <c r="AM35" s="146">
        <f t="shared" si="68"/>
        <v>0</v>
      </c>
      <c r="AN35" s="146">
        <f t="shared" si="68"/>
        <v>0</v>
      </c>
      <c r="AO35" s="146">
        <f t="shared" si="68"/>
        <v>90663.181400000001</v>
      </c>
      <c r="AP35" s="146">
        <f t="shared" si="68"/>
        <v>0</v>
      </c>
      <c r="AQ35" s="146">
        <f t="shared" si="68"/>
        <v>0</v>
      </c>
      <c r="AR35" s="372"/>
    </row>
    <row r="36" spans="1:44" ht="31.5" x14ac:dyDescent="0.25">
      <c r="A36" s="370"/>
      <c r="B36" s="371"/>
      <c r="C36" s="371"/>
      <c r="D36" s="178" t="s">
        <v>37</v>
      </c>
      <c r="E36" s="281">
        <f t="shared" ref="E36:E39" si="69">H36+K36+N36+Q36+T36+W36+Z36+AC36+AF36+AI36+AL36+AO36</f>
        <v>0</v>
      </c>
      <c r="F36" s="281">
        <f t="shared" ref="F36:F39" si="70">I36+L36+O36+R36+U36+X36+AA36+AD36+AG36+AJ36+AM36+AP36</f>
        <v>0</v>
      </c>
      <c r="G36" s="221" t="e">
        <f t="shared" si="67"/>
        <v>#DIV/0!</v>
      </c>
      <c r="H36" s="142">
        <f>H41+H46+H51+H56+H71+H76+H91+H106+H111+H116+H121+H126+H141</f>
        <v>0</v>
      </c>
      <c r="I36" s="142">
        <f t="shared" ref="I36:AQ36" si="71">I41+I46+I51+I56+I71+I76+I91+I106+I111+I116+I121+I126+I141</f>
        <v>0</v>
      </c>
      <c r="J36" s="142">
        <f t="shared" si="71"/>
        <v>0</v>
      </c>
      <c r="K36" s="142">
        <f t="shared" si="71"/>
        <v>0</v>
      </c>
      <c r="L36" s="142">
        <f t="shared" si="71"/>
        <v>0</v>
      </c>
      <c r="M36" s="142">
        <f t="shared" si="71"/>
        <v>0</v>
      </c>
      <c r="N36" s="142">
        <f t="shared" si="71"/>
        <v>0</v>
      </c>
      <c r="O36" s="142">
        <f t="shared" si="71"/>
        <v>0</v>
      </c>
      <c r="P36" s="142">
        <f t="shared" si="71"/>
        <v>0</v>
      </c>
      <c r="Q36" s="142">
        <f t="shared" si="71"/>
        <v>0</v>
      </c>
      <c r="R36" s="142">
        <f t="shared" si="71"/>
        <v>0</v>
      </c>
      <c r="S36" s="142">
        <f t="shared" si="71"/>
        <v>0</v>
      </c>
      <c r="T36" s="142">
        <f t="shared" si="71"/>
        <v>0</v>
      </c>
      <c r="U36" s="142">
        <f t="shared" si="71"/>
        <v>0</v>
      </c>
      <c r="V36" s="142">
        <f t="shared" si="71"/>
        <v>0</v>
      </c>
      <c r="W36" s="142">
        <f t="shared" si="71"/>
        <v>0</v>
      </c>
      <c r="X36" s="142">
        <f t="shared" si="71"/>
        <v>0</v>
      </c>
      <c r="Y36" s="142">
        <f t="shared" si="71"/>
        <v>0</v>
      </c>
      <c r="Z36" s="142">
        <f t="shared" si="71"/>
        <v>0</v>
      </c>
      <c r="AA36" s="142">
        <f t="shared" si="71"/>
        <v>0</v>
      </c>
      <c r="AB36" s="142">
        <f t="shared" si="71"/>
        <v>0</v>
      </c>
      <c r="AC36" s="142">
        <f t="shared" si="71"/>
        <v>0</v>
      </c>
      <c r="AD36" s="142">
        <f t="shared" si="71"/>
        <v>0</v>
      </c>
      <c r="AE36" s="142">
        <f t="shared" si="71"/>
        <v>0</v>
      </c>
      <c r="AF36" s="142">
        <f t="shared" si="71"/>
        <v>0</v>
      </c>
      <c r="AG36" s="142">
        <f t="shared" si="71"/>
        <v>0</v>
      </c>
      <c r="AH36" s="142">
        <f t="shared" si="71"/>
        <v>0</v>
      </c>
      <c r="AI36" s="142">
        <f t="shared" si="71"/>
        <v>0</v>
      </c>
      <c r="AJ36" s="142">
        <f t="shared" si="71"/>
        <v>0</v>
      </c>
      <c r="AK36" s="142">
        <f t="shared" si="71"/>
        <v>0</v>
      </c>
      <c r="AL36" s="142">
        <f t="shared" si="71"/>
        <v>0</v>
      </c>
      <c r="AM36" s="142">
        <f t="shared" si="71"/>
        <v>0</v>
      </c>
      <c r="AN36" s="142">
        <f t="shared" si="71"/>
        <v>0</v>
      </c>
      <c r="AO36" s="142">
        <f t="shared" si="71"/>
        <v>0</v>
      </c>
      <c r="AP36" s="142">
        <f t="shared" si="71"/>
        <v>0</v>
      </c>
      <c r="AQ36" s="142">
        <f t="shared" si="71"/>
        <v>0</v>
      </c>
      <c r="AR36" s="373"/>
    </row>
    <row r="37" spans="1:44" ht="46.5" customHeight="1" x14ac:dyDescent="0.25">
      <c r="A37" s="370"/>
      <c r="B37" s="371"/>
      <c r="C37" s="371"/>
      <c r="D37" s="178" t="s">
        <v>2</v>
      </c>
      <c r="E37" s="281">
        <f t="shared" si="69"/>
        <v>0</v>
      </c>
      <c r="F37" s="281">
        <f t="shared" si="70"/>
        <v>0</v>
      </c>
      <c r="G37" s="221" t="e">
        <f t="shared" si="67"/>
        <v>#DIV/0!</v>
      </c>
      <c r="H37" s="142">
        <f t="shared" ref="H37:AQ37" si="72">H42+H47+H52+H57+H72+H77+H92+H107+H112+H117+H122+H127+H142</f>
        <v>0</v>
      </c>
      <c r="I37" s="142">
        <f t="shared" si="72"/>
        <v>0</v>
      </c>
      <c r="J37" s="142">
        <f t="shared" si="72"/>
        <v>0</v>
      </c>
      <c r="K37" s="142">
        <f t="shared" si="72"/>
        <v>0</v>
      </c>
      <c r="L37" s="142">
        <f t="shared" si="72"/>
        <v>0</v>
      </c>
      <c r="M37" s="142">
        <f t="shared" si="72"/>
        <v>0</v>
      </c>
      <c r="N37" s="142">
        <f t="shared" si="72"/>
        <v>0</v>
      </c>
      <c r="O37" s="142">
        <f t="shared" si="72"/>
        <v>0</v>
      </c>
      <c r="P37" s="142">
        <f t="shared" si="72"/>
        <v>0</v>
      </c>
      <c r="Q37" s="142">
        <f t="shared" si="72"/>
        <v>0</v>
      </c>
      <c r="R37" s="142">
        <f t="shared" si="72"/>
        <v>0</v>
      </c>
      <c r="S37" s="142">
        <f t="shared" si="72"/>
        <v>0</v>
      </c>
      <c r="T37" s="142">
        <f t="shared" si="72"/>
        <v>0</v>
      </c>
      <c r="U37" s="142">
        <f t="shared" si="72"/>
        <v>0</v>
      </c>
      <c r="V37" s="142">
        <f t="shared" si="72"/>
        <v>0</v>
      </c>
      <c r="W37" s="142">
        <f t="shared" si="72"/>
        <v>0</v>
      </c>
      <c r="X37" s="142">
        <f t="shared" si="72"/>
        <v>0</v>
      </c>
      <c r="Y37" s="142">
        <f t="shared" si="72"/>
        <v>0</v>
      </c>
      <c r="Z37" s="142">
        <f t="shared" si="72"/>
        <v>0</v>
      </c>
      <c r="AA37" s="142">
        <f t="shared" si="72"/>
        <v>0</v>
      </c>
      <c r="AB37" s="142">
        <f t="shared" si="72"/>
        <v>0</v>
      </c>
      <c r="AC37" s="142">
        <f t="shared" si="72"/>
        <v>0</v>
      </c>
      <c r="AD37" s="142">
        <f t="shared" si="72"/>
        <v>0</v>
      </c>
      <c r="AE37" s="142">
        <f t="shared" si="72"/>
        <v>0</v>
      </c>
      <c r="AF37" s="142">
        <f t="shared" si="72"/>
        <v>0</v>
      </c>
      <c r="AG37" s="142">
        <f t="shared" si="72"/>
        <v>0</v>
      </c>
      <c r="AH37" s="142">
        <f t="shared" si="72"/>
        <v>0</v>
      </c>
      <c r="AI37" s="142">
        <f t="shared" si="72"/>
        <v>0</v>
      </c>
      <c r="AJ37" s="142">
        <f t="shared" si="72"/>
        <v>0</v>
      </c>
      <c r="AK37" s="142">
        <f t="shared" si="72"/>
        <v>0</v>
      </c>
      <c r="AL37" s="142">
        <f t="shared" si="72"/>
        <v>0</v>
      </c>
      <c r="AM37" s="142">
        <f t="shared" si="72"/>
        <v>0</v>
      </c>
      <c r="AN37" s="142">
        <f t="shared" si="72"/>
        <v>0</v>
      </c>
      <c r="AO37" s="142">
        <f t="shared" si="72"/>
        <v>0</v>
      </c>
      <c r="AP37" s="142">
        <f t="shared" si="72"/>
        <v>0</v>
      </c>
      <c r="AQ37" s="142">
        <f t="shared" si="72"/>
        <v>0</v>
      </c>
      <c r="AR37" s="373"/>
    </row>
    <row r="38" spans="1:44" ht="27" customHeight="1" x14ac:dyDescent="0.25">
      <c r="A38" s="370"/>
      <c r="B38" s="371"/>
      <c r="C38" s="371"/>
      <c r="D38" s="179" t="s">
        <v>43</v>
      </c>
      <c r="E38" s="281">
        <f t="shared" si="69"/>
        <v>91557.685079999996</v>
      </c>
      <c r="F38" s="281">
        <f t="shared" si="70"/>
        <v>894.50368000000003</v>
      </c>
      <c r="G38" s="221">
        <f t="shared" si="67"/>
        <v>9.7698372257709783E-3</v>
      </c>
      <c r="H38" s="142">
        <f t="shared" ref="H38:AQ38" si="73">H43+H48+H53+H58+H73+H78+H93+H108+H113+H118+H123+H128+H143</f>
        <v>0</v>
      </c>
      <c r="I38" s="142">
        <f t="shared" si="73"/>
        <v>0</v>
      </c>
      <c r="J38" s="142">
        <f t="shared" si="73"/>
        <v>0</v>
      </c>
      <c r="K38" s="142">
        <f t="shared" si="73"/>
        <v>445.15579000000002</v>
      </c>
      <c r="L38" s="142">
        <f t="shared" si="73"/>
        <v>445.15579000000002</v>
      </c>
      <c r="M38" s="142">
        <f t="shared" si="73"/>
        <v>0</v>
      </c>
      <c r="N38" s="142">
        <f t="shared" si="73"/>
        <v>0</v>
      </c>
      <c r="O38" s="142">
        <f t="shared" si="73"/>
        <v>0</v>
      </c>
      <c r="P38" s="142">
        <f t="shared" si="73"/>
        <v>0</v>
      </c>
      <c r="Q38" s="142">
        <f t="shared" si="73"/>
        <v>0</v>
      </c>
      <c r="R38" s="142">
        <f t="shared" si="73"/>
        <v>0</v>
      </c>
      <c r="S38" s="142">
        <f t="shared" si="73"/>
        <v>0</v>
      </c>
      <c r="T38" s="142">
        <f t="shared" si="73"/>
        <v>0</v>
      </c>
      <c r="U38" s="142">
        <f t="shared" si="73"/>
        <v>0</v>
      </c>
      <c r="V38" s="142">
        <f t="shared" si="73"/>
        <v>0</v>
      </c>
      <c r="W38" s="142">
        <f t="shared" si="73"/>
        <v>0</v>
      </c>
      <c r="X38" s="142">
        <f t="shared" si="73"/>
        <v>0</v>
      </c>
      <c r="Y38" s="142">
        <f t="shared" si="73"/>
        <v>0</v>
      </c>
      <c r="Z38" s="142">
        <f t="shared" si="73"/>
        <v>449.34789000000001</v>
      </c>
      <c r="AA38" s="142">
        <f t="shared" si="73"/>
        <v>449.34789000000001</v>
      </c>
      <c r="AB38" s="142">
        <f t="shared" si="73"/>
        <v>0</v>
      </c>
      <c r="AC38" s="142">
        <f t="shared" si="73"/>
        <v>0</v>
      </c>
      <c r="AD38" s="142">
        <f t="shared" si="73"/>
        <v>0</v>
      </c>
      <c r="AE38" s="142">
        <f t="shared" si="73"/>
        <v>0</v>
      </c>
      <c r="AF38" s="142">
        <f t="shared" si="73"/>
        <v>0</v>
      </c>
      <c r="AG38" s="142">
        <f t="shared" si="73"/>
        <v>0</v>
      </c>
      <c r="AH38" s="142">
        <f t="shared" si="73"/>
        <v>0</v>
      </c>
      <c r="AI38" s="142">
        <f t="shared" si="73"/>
        <v>0</v>
      </c>
      <c r="AJ38" s="142">
        <f t="shared" si="73"/>
        <v>0</v>
      </c>
      <c r="AK38" s="142">
        <f t="shared" si="73"/>
        <v>0</v>
      </c>
      <c r="AL38" s="142">
        <f t="shared" si="73"/>
        <v>0</v>
      </c>
      <c r="AM38" s="142">
        <f t="shared" si="73"/>
        <v>0</v>
      </c>
      <c r="AN38" s="142">
        <f t="shared" si="73"/>
        <v>0</v>
      </c>
      <c r="AO38" s="142">
        <f t="shared" si="73"/>
        <v>90663.181400000001</v>
      </c>
      <c r="AP38" s="142">
        <f t="shared" si="73"/>
        <v>0</v>
      </c>
      <c r="AQ38" s="142">
        <f t="shared" si="73"/>
        <v>0</v>
      </c>
      <c r="AR38" s="373"/>
    </row>
    <row r="39" spans="1:44" s="155" customFormat="1" ht="36.6" customHeight="1" x14ac:dyDescent="0.25">
      <c r="A39" s="370"/>
      <c r="B39" s="371"/>
      <c r="C39" s="371"/>
      <c r="D39" s="224" t="s">
        <v>265</v>
      </c>
      <c r="E39" s="281">
        <f t="shared" si="69"/>
        <v>0</v>
      </c>
      <c r="F39" s="281">
        <f t="shared" si="70"/>
        <v>0</v>
      </c>
      <c r="G39" s="221" t="e">
        <f t="shared" si="67"/>
        <v>#DIV/0!</v>
      </c>
      <c r="H39" s="142">
        <f t="shared" ref="H39:AQ39" si="74">H44+H49+H54+H59+H74+H79+H94+H109+H114+H119+H124+H129+H144</f>
        <v>0</v>
      </c>
      <c r="I39" s="142">
        <f t="shared" si="74"/>
        <v>0</v>
      </c>
      <c r="J39" s="142">
        <f t="shared" si="74"/>
        <v>0</v>
      </c>
      <c r="K39" s="142">
        <f t="shared" si="74"/>
        <v>0</v>
      </c>
      <c r="L39" s="142">
        <f t="shared" si="74"/>
        <v>0</v>
      </c>
      <c r="M39" s="142">
        <f t="shared" si="74"/>
        <v>0</v>
      </c>
      <c r="N39" s="142">
        <f t="shared" si="74"/>
        <v>0</v>
      </c>
      <c r="O39" s="142">
        <f t="shared" si="74"/>
        <v>0</v>
      </c>
      <c r="P39" s="142">
        <f t="shared" si="74"/>
        <v>0</v>
      </c>
      <c r="Q39" s="142">
        <f t="shared" si="74"/>
        <v>0</v>
      </c>
      <c r="R39" s="142">
        <f t="shared" si="74"/>
        <v>0</v>
      </c>
      <c r="S39" s="142">
        <f t="shared" si="74"/>
        <v>0</v>
      </c>
      <c r="T39" s="142">
        <f t="shared" si="74"/>
        <v>0</v>
      </c>
      <c r="U39" s="142">
        <f t="shared" si="74"/>
        <v>0</v>
      </c>
      <c r="V39" s="142">
        <f t="shared" si="74"/>
        <v>0</v>
      </c>
      <c r="W39" s="142">
        <f t="shared" si="74"/>
        <v>0</v>
      </c>
      <c r="X39" s="142">
        <f t="shared" si="74"/>
        <v>0</v>
      </c>
      <c r="Y39" s="142">
        <f t="shared" si="74"/>
        <v>0</v>
      </c>
      <c r="Z39" s="142">
        <f t="shared" si="74"/>
        <v>0</v>
      </c>
      <c r="AA39" s="142">
        <f t="shared" si="74"/>
        <v>0</v>
      </c>
      <c r="AB39" s="142">
        <f t="shared" si="74"/>
        <v>0</v>
      </c>
      <c r="AC39" s="142">
        <f t="shared" si="74"/>
        <v>0</v>
      </c>
      <c r="AD39" s="142">
        <f t="shared" si="74"/>
        <v>0</v>
      </c>
      <c r="AE39" s="142">
        <f t="shared" si="74"/>
        <v>0</v>
      </c>
      <c r="AF39" s="142">
        <f t="shared" si="74"/>
        <v>0</v>
      </c>
      <c r="AG39" s="142">
        <f t="shared" si="74"/>
        <v>0</v>
      </c>
      <c r="AH39" s="142">
        <f t="shared" si="74"/>
        <v>0</v>
      </c>
      <c r="AI39" s="142">
        <f t="shared" si="74"/>
        <v>0</v>
      </c>
      <c r="AJ39" s="142">
        <f t="shared" si="74"/>
        <v>0</v>
      </c>
      <c r="AK39" s="142">
        <f t="shared" si="74"/>
        <v>0</v>
      </c>
      <c r="AL39" s="142">
        <f t="shared" si="74"/>
        <v>0</v>
      </c>
      <c r="AM39" s="142">
        <f t="shared" si="74"/>
        <v>0</v>
      </c>
      <c r="AN39" s="142">
        <f t="shared" si="74"/>
        <v>0</v>
      </c>
      <c r="AO39" s="142">
        <f t="shared" si="74"/>
        <v>0</v>
      </c>
      <c r="AP39" s="142">
        <f t="shared" si="74"/>
        <v>0</v>
      </c>
      <c r="AQ39" s="142">
        <f t="shared" si="74"/>
        <v>0</v>
      </c>
      <c r="AR39" s="373"/>
    </row>
    <row r="40" spans="1:44" ht="18.75" customHeight="1" x14ac:dyDescent="0.25">
      <c r="A40" s="370" t="s">
        <v>423</v>
      </c>
      <c r="B40" s="371" t="s">
        <v>424</v>
      </c>
      <c r="C40" s="371" t="s">
        <v>357</v>
      </c>
      <c r="D40" s="150" t="s">
        <v>41</v>
      </c>
      <c r="E40" s="281">
        <f t="shared" ref="E40:E91" si="75">H40+K40+N40+Q40+T40+W40+Z40+AC40+AF40+AI40+AL40+AO40</f>
        <v>0.59928000000000003</v>
      </c>
      <c r="F40" s="281">
        <f t="shared" ref="F40:F91" si="76">I40+L40+O40+R40+U40+X40+AA40+AD40+AG40+AJ40+AM40+AP40</f>
        <v>0</v>
      </c>
      <c r="G40" s="252">
        <f t="shared" si="67"/>
        <v>0</v>
      </c>
      <c r="H40" s="146">
        <f>H41+H42+H43</f>
        <v>0</v>
      </c>
      <c r="I40" s="146">
        <f t="shared" ref="I40:AP40" si="77">I41+I42+I43</f>
        <v>0</v>
      </c>
      <c r="J40" s="146" t="e">
        <f>I40/H40*100</f>
        <v>#DIV/0!</v>
      </c>
      <c r="K40" s="146">
        <f t="shared" si="77"/>
        <v>0</v>
      </c>
      <c r="L40" s="146">
        <f t="shared" si="77"/>
        <v>0</v>
      </c>
      <c r="M40" s="146" t="e">
        <f>L40/K40*100</f>
        <v>#DIV/0!</v>
      </c>
      <c r="N40" s="146">
        <f t="shared" si="77"/>
        <v>0</v>
      </c>
      <c r="O40" s="146">
        <f t="shared" si="77"/>
        <v>0</v>
      </c>
      <c r="P40" s="146" t="e">
        <f>O40/N40*100</f>
        <v>#DIV/0!</v>
      </c>
      <c r="Q40" s="146">
        <f t="shared" si="77"/>
        <v>0</v>
      </c>
      <c r="R40" s="146">
        <f t="shared" si="77"/>
        <v>0</v>
      </c>
      <c r="S40" s="146" t="e">
        <f>R40/Q40*100</f>
        <v>#DIV/0!</v>
      </c>
      <c r="T40" s="146">
        <f t="shared" si="77"/>
        <v>0</v>
      </c>
      <c r="U40" s="146">
        <f t="shared" si="77"/>
        <v>0</v>
      </c>
      <c r="V40" s="146" t="e">
        <f>U40/T40*100</f>
        <v>#DIV/0!</v>
      </c>
      <c r="W40" s="146">
        <f t="shared" si="77"/>
        <v>0</v>
      </c>
      <c r="X40" s="146">
        <f t="shared" si="77"/>
        <v>0</v>
      </c>
      <c r="Y40" s="146" t="e">
        <f>X40/W40*100</f>
        <v>#DIV/0!</v>
      </c>
      <c r="Z40" s="146">
        <f t="shared" si="77"/>
        <v>0</v>
      </c>
      <c r="AA40" s="146">
        <f t="shared" si="77"/>
        <v>0</v>
      </c>
      <c r="AB40" s="146" t="e">
        <f>AA40/Z40*100</f>
        <v>#DIV/0!</v>
      </c>
      <c r="AC40" s="146">
        <f t="shared" si="77"/>
        <v>0</v>
      </c>
      <c r="AD40" s="146">
        <f t="shared" si="77"/>
        <v>0</v>
      </c>
      <c r="AE40" s="146" t="e">
        <f>AD40/AC40*100</f>
        <v>#DIV/0!</v>
      </c>
      <c r="AF40" s="146">
        <f t="shared" si="77"/>
        <v>0</v>
      </c>
      <c r="AG40" s="146">
        <f t="shared" si="77"/>
        <v>0</v>
      </c>
      <c r="AH40" s="146" t="e">
        <f>AG40/AF40*100</f>
        <v>#DIV/0!</v>
      </c>
      <c r="AI40" s="146">
        <f t="shared" si="77"/>
        <v>0</v>
      </c>
      <c r="AJ40" s="146">
        <f t="shared" si="77"/>
        <v>0</v>
      </c>
      <c r="AK40" s="146" t="e">
        <f>AJ40/AI40*100</f>
        <v>#DIV/0!</v>
      </c>
      <c r="AL40" s="146">
        <f t="shared" si="77"/>
        <v>0</v>
      </c>
      <c r="AM40" s="146">
        <f t="shared" si="77"/>
        <v>0</v>
      </c>
      <c r="AN40" s="146" t="e">
        <f>AM40/AL40*100</f>
        <v>#DIV/0!</v>
      </c>
      <c r="AO40" s="146">
        <f t="shared" si="77"/>
        <v>0.59928000000000003</v>
      </c>
      <c r="AP40" s="146">
        <f t="shared" si="77"/>
        <v>0</v>
      </c>
      <c r="AQ40" s="146">
        <f>AP40/AO40*100</f>
        <v>0</v>
      </c>
      <c r="AR40" s="372"/>
    </row>
    <row r="41" spans="1:44" ht="31.9" customHeight="1" x14ac:dyDescent="0.25">
      <c r="A41" s="370"/>
      <c r="B41" s="371"/>
      <c r="C41" s="371"/>
      <c r="D41" s="178" t="s">
        <v>37</v>
      </c>
      <c r="E41" s="281">
        <f t="shared" si="75"/>
        <v>0</v>
      </c>
      <c r="F41" s="281">
        <f t="shared" si="76"/>
        <v>0</v>
      </c>
      <c r="G41" s="252" t="e">
        <f t="shared" si="67"/>
        <v>#DIV/0!</v>
      </c>
      <c r="H41" s="142"/>
      <c r="I41" s="142"/>
      <c r="J41" s="149"/>
      <c r="K41" s="142"/>
      <c r="L41" s="142"/>
      <c r="M41" s="149"/>
      <c r="N41" s="142"/>
      <c r="O41" s="142"/>
      <c r="P41" s="149"/>
      <c r="Q41" s="142"/>
      <c r="R41" s="142"/>
      <c r="S41" s="149"/>
      <c r="T41" s="142"/>
      <c r="U41" s="142"/>
      <c r="V41" s="149"/>
      <c r="W41" s="142"/>
      <c r="X41" s="142"/>
      <c r="Y41" s="149"/>
      <c r="Z41" s="142"/>
      <c r="AA41" s="142"/>
      <c r="AB41" s="149"/>
      <c r="AC41" s="142"/>
      <c r="AD41" s="142"/>
      <c r="AE41" s="149"/>
      <c r="AF41" s="142"/>
      <c r="AG41" s="142"/>
      <c r="AH41" s="149"/>
      <c r="AI41" s="142"/>
      <c r="AJ41" s="142"/>
      <c r="AK41" s="149"/>
      <c r="AL41" s="142"/>
      <c r="AM41" s="142"/>
      <c r="AN41" s="149"/>
      <c r="AO41" s="142"/>
      <c r="AP41" s="142"/>
      <c r="AQ41" s="149"/>
      <c r="AR41" s="373"/>
    </row>
    <row r="42" spans="1:44" ht="34.9" customHeight="1" x14ac:dyDescent="0.25">
      <c r="A42" s="370"/>
      <c r="B42" s="371"/>
      <c r="C42" s="371"/>
      <c r="D42" s="178" t="s">
        <v>2</v>
      </c>
      <c r="E42" s="281">
        <f t="shared" si="75"/>
        <v>0</v>
      </c>
      <c r="F42" s="281">
        <f t="shared" si="76"/>
        <v>0</v>
      </c>
      <c r="G42" s="252" t="e">
        <f t="shared" si="67"/>
        <v>#DIV/0!</v>
      </c>
      <c r="H42" s="142"/>
      <c r="I42" s="142"/>
      <c r="J42" s="149"/>
      <c r="K42" s="142"/>
      <c r="L42" s="142"/>
      <c r="M42" s="149"/>
      <c r="N42" s="142"/>
      <c r="O42" s="142"/>
      <c r="P42" s="149"/>
      <c r="Q42" s="142"/>
      <c r="R42" s="142"/>
      <c r="S42" s="149"/>
      <c r="T42" s="142"/>
      <c r="U42" s="142"/>
      <c r="V42" s="149"/>
      <c r="W42" s="142"/>
      <c r="X42" s="142"/>
      <c r="Y42" s="149"/>
      <c r="Z42" s="142"/>
      <c r="AA42" s="142"/>
      <c r="AB42" s="149"/>
      <c r="AC42" s="142"/>
      <c r="AD42" s="142"/>
      <c r="AE42" s="149"/>
      <c r="AF42" s="142"/>
      <c r="AG42" s="142"/>
      <c r="AH42" s="149"/>
      <c r="AI42" s="142"/>
      <c r="AJ42" s="142"/>
      <c r="AK42" s="149"/>
      <c r="AL42" s="142"/>
      <c r="AM42" s="142"/>
      <c r="AN42" s="149"/>
      <c r="AO42" s="142"/>
      <c r="AP42" s="142"/>
      <c r="AQ42" s="149"/>
      <c r="AR42" s="373"/>
    </row>
    <row r="43" spans="1:44" ht="21.75" customHeight="1" x14ac:dyDescent="0.25">
      <c r="A43" s="370"/>
      <c r="B43" s="371"/>
      <c r="C43" s="371"/>
      <c r="D43" s="179" t="s">
        <v>43</v>
      </c>
      <c r="E43" s="281">
        <f t="shared" si="75"/>
        <v>0.59928000000000003</v>
      </c>
      <c r="F43" s="281">
        <f t="shared" si="76"/>
        <v>0</v>
      </c>
      <c r="G43" s="252">
        <f t="shared" si="67"/>
        <v>0</v>
      </c>
      <c r="H43" s="142"/>
      <c r="I43" s="142"/>
      <c r="J43" s="149"/>
      <c r="K43" s="142"/>
      <c r="L43" s="142"/>
      <c r="M43" s="149"/>
      <c r="N43" s="142"/>
      <c r="O43" s="142"/>
      <c r="P43" s="149"/>
      <c r="Q43" s="142"/>
      <c r="R43" s="142"/>
      <c r="S43" s="149"/>
      <c r="T43" s="142"/>
      <c r="U43" s="142"/>
      <c r="V43" s="149"/>
      <c r="W43" s="142"/>
      <c r="X43" s="142"/>
      <c r="Y43" s="149"/>
      <c r="Z43" s="142"/>
      <c r="AA43" s="142"/>
      <c r="AB43" s="149"/>
      <c r="AC43" s="142"/>
      <c r="AD43" s="142"/>
      <c r="AE43" s="149"/>
      <c r="AF43" s="142"/>
      <c r="AG43" s="142"/>
      <c r="AH43" s="149"/>
      <c r="AI43" s="142"/>
      <c r="AJ43" s="142"/>
      <c r="AK43" s="149"/>
      <c r="AL43" s="142"/>
      <c r="AM43" s="142"/>
      <c r="AN43" s="149"/>
      <c r="AO43" s="257">
        <v>0.59928000000000003</v>
      </c>
      <c r="AP43" s="142"/>
      <c r="AQ43" s="149"/>
      <c r="AR43" s="373"/>
    </row>
    <row r="44" spans="1:44" ht="34.9" customHeight="1" x14ac:dyDescent="0.25">
      <c r="A44" s="370"/>
      <c r="B44" s="371"/>
      <c r="C44" s="371"/>
      <c r="D44" s="224" t="s">
        <v>265</v>
      </c>
      <c r="E44" s="281">
        <f t="shared" si="75"/>
        <v>0</v>
      </c>
      <c r="F44" s="281">
        <f t="shared" si="76"/>
        <v>0</v>
      </c>
      <c r="G44" s="252" t="e">
        <f t="shared" si="67"/>
        <v>#DIV/0!</v>
      </c>
      <c r="H44" s="142"/>
      <c r="I44" s="142"/>
      <c r="J44" s="149"/>
      <c r="K44" s="142"/>
      <c r="L44" s="142"/>
      <c r="M44" s="149"/>
      <c r="N44" s="142"/>
      <c r="O44" s="142"/>
      <c r="P44" s="149"/>
      <c r="Q44" s="142"/>
      <c r="R44" s="142"/>
      <c r="S44" s="149"/>
      <c r="T44" s="142"/>
      <c r="U44" s="142"/>
      <c r="V44" s="149"/>
      <c r="W44" s="142"/>
      <c r="X44" s="142"/>
      <c r="Y44" s="149"/>
      <c r="Z44" s="142"/>
      <c r="AA44" s="142"/>
      <c r="AB44" s="149"/>
      <c r="AC44" s="142"/>
      <c r="AD44" s="142"/>
      <c r="AE44" s="149"/>
      <c r="AF44" s="142"/>
      <c r="AG44" s="142"/>
      <c r="AH44" s="149"/>
      <c r="AI44" s="142"/>
      <c r="AJ44" s="142"/>
      <c r="AK44" s="149"/>
      <c r="AL44" s="142"/>
      <c r="AM44" s="142"/>
      <c r="AN44" s="149"/>
      <c r="AO44" s="142"/>
      <c r="AP44" s="142"/>
      <c r="AQ44" s="149"/>
      <c r="AR44" s="373"/>
    </row>
    <row r="45" spans="1:44" ht="18.75" customHeight="1" x14ac:dyDescent="0.25">
      <c r="A45" s="370" t="s">
        <v>425</v>
      </c>
      <c r="B45" s="371" t="s">
        <v>426</v>
      </c>
      <c r="C45" s="371" t="s">
        <v>357</v>
      </c>
      <c r="D45" s="150" t="s">
        <v>41</v>
      </c>
      <c r="E45" s="281">
        <f t="shared" si="75"/>
        <v>170.28593000000001</v>
      </c>
      <c r="F45" s="281">
        <f t="shared" si="76"/>
        <v>170.28593000000001</v>
      </c>
      <c r="G45" s="252">
        <f t="shared" si="67"/>
        <v>1</v>
      </c>
      <c r="H45" s="146">
        <f>H46+H47+H48</f>
        <v>0</v>
      </c>
      <c r="I45" s="146">
        <f t="shared" ref="I45" si="78">I46+I47+I48</f>
        <v>0</v>
      </c>
      <c r="J45" s="146" t="e">
        <f>I45/H45*100</f>
        <v>#DIV/0!</v>
      </c>
      <c r="K45" s="146">
        <f t="shared" ref="K45" si="79">K46+K47+K48</f>
        <v>70.285929999999993</v>
      </c>
      <c r="L45" s="146">
        <f t="shared" ref="L45" si="80">L46+L47+L48</f>
        <v>70.285929999999993</v>
      </c>
      <c r="M45" s="146">
        <f>L45/K45*100</f>
        <v>100</v>
      </c>
      <c r="N45" s="146">
        <f t="shared" ref="N45" si="81">N46+N47+N48</f>
        <v>0</v>
      </c>
      <c r="O45" s="146">
        <f t="shared" ref="O45" si="82">O46+O47+O48</f>
        <v>0</v>
      </c>
      <c r="P45" s="146" t="e">
        <f>O45/N45*100</f>
        <v>#DIV/0!</v>
      </c>
      <c r="Q45" s="146">
        <f t="shared" ref="Q45" si="83">Q46+Q47+Q48</f>
        <v>0</v>
      </c>
      <c r="R45" s="146">
        <f t="shared" ref="R45" si="84">R46+R47+R48</f>
        <v>0</v>
      </c>
      <c r="S45" s="146" t="e">
        <f>R45/Q45*100</f>
        <v>#DIV/0!</v>
      </c>
      <c r="T45" s="146">
        <f t="shared" ref="T45" si="85">T46+T47+T48</f>
        <v>0</v>
      </c>
      <c r="U45" s="146">
        <f t="shared" ref="U45" si="86">U46+U47+U48</f>
        <v>0</v>
      </c>
      <c r="V45" s="146" t="e">
        <f>U45/T45*100</f>
        <v>#DIV/0!</v>
      </c>
      <c r="W45" s="146">
        <f t="shared" ref="W45" si="87">W46+W47+W48</f>
        <v>0</v>
      </c>
      <c r="X45" s="146">
        <f t="shared" ref="X45" si="88">X46+X47+X48</f>
        <v>0</v>
      </c>
      <c r="Y45" s="146" t="e">
        <f>X45/W45*100</f>
        <v>#DIV/0!</v>
      </c>
      <c r="Z45" s="146">
        <f t="shared" ref="Z45" si="89">Z46+Z47+Z48</f>
        <v>100</v>
      </c>
      <c r="AA45" s="146">
        <f t="shared" ref="AA45" si="90">AA46+AA47+AA48</f>
        <v>100</v>
      </c>
      <c r="AB45" s="146">
        <f>AA45/Z45*100</f>
        <v>100</v>
      </c>
      <c r="AC45" s="146">
        <f t="shared" ref="AC45" si="91">AC46+AC47+AC48</f>
        <v>0</v>
      </c>
      <c r="AD45" s="146">
        <f t="shared" ref="AD45" si="92">AD46+AD47+AD48</f>
        <v>0</v>
      </c>
      <c r="AE45" s="146" t="e">
        <f>AD45/AC45*100</f>
        <v>#DIV/0!</v>
      </c>
      <c r="AF45" s="146">
        <f t="shared" ref="AF45" si="93">AF46+AF47+AF48</f>
        <v>0</v>
      </c>
      <c r="AG45" s="146">
        <f t="shared" ref="AG45" si="94">AG46+AG47+AG48</f>
        <v>0</v>
      </c>
      <c r="AH45" s="146" t="e">
        <f>AG45/AF45*100</f>
        <v>#DIV/0!</v>
      </c>
      <c r="AI45" s="146">
        <f t="shared" ref="AI45" si="95">AI46+AI47+AI48</f>
        <v>0</v>
      </c>
      <c r="AJ45" s="146">
        <f t="shared" ref="AJ45" si="96">AJ46+AJ47+AJ48</f>
        <v>0</v>
      </c>
      <c r="AK45" s="146" t="e">
        <f>AJ45/AI45*100</f>
        <v>#DIV/0!</v>
      </c>
      <c r="AL45" s="146">
        <f t="shared" ref="AL45" si="97">AL46+AL47+AL48</f>
        <v>0</v>
      </c>
      <c r="AM45" s="146">
        <f t="shared" ref="AM45" si="98">AM46+AM47+AM48</f>
        <v>0</v>
      </c>
      <c r="AN45" s="146" t="e">
        <f>AM45/AL45*100</f>
        <v>#DIV/0!</v>
      </c>
      <c r="AO45" s="146">
        <f t="shared" ref="AO45" si="99">AO46+AO47+AO48</f>
        <v>0</v>
      </c>
      <c r="AP45" s="146">
        <f t="shared" ref="AP45" si="100">AP46+AP47+AP48</f>
        <v>0</v>
      </c>
      <c r="AQ45" s="146" t="e">
        <f>AP45/AO45*100</f>
        <v>#DIV/0!</v>
      </c>
      <c r="AR45" s="372"/>
    </row>
    <row r="46" spans="1:44" ht="31.9" customHeight="1" x14ac:dyDescent="0.25">
      <c r="A46" s="370"/>
      <c r="B46" s="371"/>
      <c r="C46" s="371"/>
      <c r="D46" s="178" t="s">
        <v>37</v>
      </c>
      <c r="E46" s="281">
        <f t="shared" si="75"/>
        <v>0</v>
      </c>
      <c r="F46" s="281">
        <f t="shared" si="76"/>
        <v>0</v>
      </c>
      <c r="G46" s="252" t="e">
        <f t="shared" si="67"/>
        <v>#DIV/0!</v>
      </c>
      <c r="H46" s="142"/>
      <c r="I46" s="142"/>
      <c r="J46" s="149"/>
      <c r="K46" s="142"/>
      <c r="L46" s="142"/>
      <c r="M46" s="149"/>
      <c r="N46" s="142"/>
      <c r="O46" s="142"/>
      <c r="P46" s="149"/>
      <c r="Q46" s="142"/>
      <c r="R46" s="142"/>
      <c r="S46" s="149"/>
      <c r="T46" s="142"/>
      <c r="U46" s="142"/>
      <c r="V46" s="149"/>
      <c r="W46" s="142"/>
      <c r="X46" s="142"/>
      <c r="Y46" s="149"/>
      <c r="Z46" s="142"/>
      <c r="AA46" s="142"/>
      <c r="AB46" s="149"/>
      <c r="AC46" s="142"/>
      <c r="AD46" s="142"/>
      <c r="AE46" s="149"/>
      <c r="AF46" s="142"/>
      <c r="AG46" s="142"/>
      <c r="AH46" s="149"/>
      <c r="AI46" s="142"/>
      <c r="AJ46" s="142"/>
      <c r="AK46" s="149"/>
      <c r="AL46" s="142"/>
      <c r="AM46" s="142"/>
      <c r="AN46" s="149"/>
      <c r="AO46" s="142"/>
      <c r="AP46" s="142"/>
      <c r="AQ46" s="149"/>
      <c r="AR46" s="373"/>
    </row>
    <row r="47" spans="1:44" ht="34.9" customHeight="1" x14ac:dyDescent="0.25">
      <c r="A47" s="370"/>
      <c r="B47" s="371"/>
      <c r="C47" s="371"/>
      <c r="D47" s="178" t="s">
        <v>2</v>
      </c>
      <c r="E47" s="281">
        <f t="shared" si="75"/>
        <v>0</v>
      </c>
      <c r="F47" s="281">
        <f t="shared" si="76"/>
        <v>0</v>
      </c>
      <c r="G47" s="252" t="e">
        <f t="shared" si="67"/>
        <v>#DIV/0!</v>
      </c>
      <c r="H47" s="142"/>
      <c r="I47" s="142"/>
      <c r="J47" s="149"/>
      <c r="K47" s="142"/>
      <c r="L47" s="142"/>
      <c r="M47" s="149"/>
      <c r="N47" s="142"/>
      <c r="O47" s="142"/>
      <c r="P47" s="149"/>
      <c r="Q47" s="142"/>
      <c r="R47" s="142"/>
      <c r="S47" s="149"/>
      <c r="T47" s="142"/>
      <c r="U47" s="142"/>
      <c r="V47" s="149"/>
      <c r="W47" s="142"/>
      <c r="X47" s="142"/>
      <c r="Y47" s="149"/>
      <c r="Z47" s="142"/>
      <c r="AA47" s="142"/>
      <c r="AB47" s="149"/>
      <c r="AC47" s="142"/>
      <c r="AD47" s="142"/>
      <c r="AE47" s="149"/>
      <c r="AF47" s="142"/>
      <c r="AG47" s="142"/>
      <c r="AH47" s="149"/>
      <c r="AI47" s="142"/>
      <c r="AJ47" s="142"/>
      <c r="AK47" s="149"/>
      <c r="AL47" s="142"/>
      <c r="AM47" s="142"/>
      <c r="AN47" s="149"/>
      <c r="AO47" s="142"/>
      <c r="AP47" s="142"/>
      <c r="AQ47" s="149"/>
      <c r="AR47" s="373"/>
    </row>
    <row r="48" spans="1:44" ht="21.75" customHeight="1" x14ac:dyDescent="0.2">
      <c r="A48" s="370"/>
      <c r="B48" s="371"/>
      <c r="C48" s="371"/>
      <c r="D48" s="179" t="s">
        <v>43</v>
      </c>
      <c r="E48" s="281">
        <f t="shared" si="75"/>
        <v>170.28593000000001</v>
      </c>
      <c r="F48" s="281">
        <f t="shared" si="76"/>
        <v>170.28593000000001</v>
      </c>
      <c r="G48" s="252">
        <f t="shared" si="67"/>
        <v>1</v>
      </c>
      <c r="H48" s="142"/>
      <c r="I48" s="142"/>
      <c r="J48" s="149"/>
      <c r="K48" s="259">
        <v>70.285929999999993</v>
      </c>
      <c r="L48" s="259">
        <v>70.285929999999993</v>
      </c>
      <c r="M48" s="149"/>
      <c r="N48" s="142"/>
      <c r="O48" s="142"/>
      <c r="P48" s="149"/>
      <c r="Q48" s="142"/>
      <c r="R48" s="142"/>
      <c r="S48" s="149"/>
      <c r="T48" s="142"/>
      <c r="U48" s="142"/>
      <c r="V48" s="149"/>
      <c r="W48" s="142"/>
      <c r="X48" s="142"/>
      <c r="Y48" s="149"/>
      <c r="Z48" s="142">
        <v>100</v>
      </c>
      <c r="AA48" s="142">
        <v>100</v>
      </c>
      <c r="AB48" s="149"/>
      <c r="AC48" s="142"/>
      <c r="AD48" s="142"/>
      <c r="AE48" s="149"/>
      <c r="AF48" s="142"/>
      <c r="AG48" s="142"/>
      <c r="AH48" s="149"/>
      <c r="AI48" s="142"/>
      <c r="AJ48" s="142"/>
      <c r="AK48" s="149"/>
      <c r="AL48" s="142"/>
      <c r="AM48" s="142"/>
      <c r="AN48" s="149"/>
      <c r="AO48" s="257"/>
      <c r="AP48" s="142"/>
      <c r="AQ48" s="149"/>
      <c r="AR48" s="373"/>
    </row>
    <row r="49" spans="1:44" ht="34.9" customHeight="1" x14ac:dyDescent="0.25">
      <c r="A49" s="370"/>
      <c r="B49" s="371"/>
      <c r="C49" s="371"/>
      <c r="D49" s="224" t="s">
        <v>265</v>
      </c>
      <c r="E49" s="281">
        <f t="shared" si="75"/>
        <v>0</v>
      </c>
      <c r="F49" s="281">
        <f t="shared" si="76"/>
        <v>0</v>
      </c>
      <c r="G49" s="252" t="e">
        <f t="shared" si="67"/>
        <v>#DIV/0!</v>
      </c>
      <c r="H49" s="142"/>
      <c r="I49" s="142"/>
      <c r="J49" s="149"/>
      <c r="K49" s="142"/>
      <c r="L49" s="142"/>
      <c r="M49" s="149"/>
      <c r="N49" s="142"/>
      <c r="O49" s="142"/>
      <c r="P49" s="149"/>
      <c r="Q49" s="142"/>
      <c r="R49" s="142"/>
      <c r="S49" s="149"/>
      <c r="T49" s="142"/>
      <c r="U49" s="142"/>
      <c r="V49" s="149"/>
      <c r="W49" s="142"/>
      <c r="X49" s="142"/>
      <c r="Y49" s="149"/>
      <c r="Z49" s="142"/>
      <c r="AA49" s="142"/>
      <c r="AB49" s="149"/>
      <c r="AC49" s="142"/>
      <c r="AD49" s="142"/>
      <c r="AE49" s="149"/>
      <c r="AF49" s="142"/>
      <c r="AG49" s="142"/>
      <c r="AH49" s="149"/>
      <c r="AI49" s="142"/>
      <c r="AJ49" s="142"/>
      <c r="AK49" s="149"/>
      <c r="AL49" s="142"/>
      <c r="AM49" s="142"/>
      <c r="AN49" s="149"/>
      <c r="AO49" s="142"/>
      <c r="AP49" s="142"/>
      <c r="AQ49" s="149"/>
      <c r="AR49" s="373"/>
    </row>
    <row r="50" spans="1:44" ht="18.75" customHeight="1" x14ac:dyDescent="0.25">
      <c r="A50" s="370" t="s">
        <v>427</v>
      </c>
      <c r="B50" s="371" t="s">
        <v>428</v>
      </c>
      <c r="C50" s="371" t="s">
        <v>357</v>
      </c>
      <c r="D50" s="150" t="s">
        <v>41</v>
      </c>
      <c r="E50" s="281">
        <f t="shared" si="75"/>
        <v>1098.7221500000001</v>
      </c>
      <c r="F50" s="281">
        <f t="shared" si="76"/>
        <v>0</v>
      </c>
      <c r="G50" s="252">
        <f t="shared" si="67"/>
        <v>0</v>
      </c>
      <c r="H50" s="146">
        <f>H51+H52+H53</f>
        <v>0</v>
      </c>
      <c r="I50" s="146">
        <f t="shared" ref="I50" si="101">I51+I52+I53</f>
        <v>0</v>
      </c>
      <c r="J50" s="146" t="e">
        <f>I50/H50*100</f>
        <v>#DIV/0!</v>
      </c>
      <c r="K50" s="146">
        <f t="shared" ref="K50" si="102">K51+K52+K53</f>
        <v>0</v>
      </c>
      <c r="L50" s="146">
        <f t="shared" ref="L50" si="103">L51+L52+L53</f>
        <v>0</v>
      </c>
      <c r="M50" s="146" t="e">
        <f>L50/K50*100</f>
        <v>#DIV/0!</v>
      </c>
      <c r="N50" s="146">
        <f t="shared" ref="N50" si="104">N51+N52+N53</f>
        <v>0</v>
      </c>
      <c r="O50" s="146">
        <f t="shared" ref="O50" si="105">O51+O52+O53</f>
        <v>0</v>
      </c>
      <c r="P50" s="146" t="e">
        <f>O50/N50*100</f>
        <v>#DIV/0!</v>
      </c>
      <c r="Q50" s="146">
        <f t="shared" ref="Q50" si="106">Q51+Q52+Q53</f>
        <v>0</v>
      </c>
      <c r="R50" s="146">
        <f t="shared" ref="R50" si="107">R51+R52+R53</f>
        <v>0</v>
      </c>
      <c r="S50" s="146" t="e">
        <f>R50/Q50*100</f>
        <v>#DIV/0!</v>
      </c>
      <c r="T50" s="146">
        <f t="shared" ref="T50" si="108">T51+T52+T53</f>
        <v>0</v>
      </c>
      <c r="U50" s="146">
        <f t="shared" ref="U50" si="109">U51+U52+U53</f>
        <v>0</v>
      </c>
      <c r="V50" s="146" t="e">
        <f>U50/T50*100</f>
        <v>#DIV/0!</v>
      </c>
      <c r="W50" s="146">
        <f t="shared" ref="W50" si="110">W51+W52+W53</f>
        <v>0</v>
      </c>
      <c r="X50" s="146">
        <f t="shared" ref="X50" si="111">X51+X52+X53</f>
        <v>0</v>
      </c>
      <c r="Y50" s="146" t="e">
        <f>X50/W50*100</f>
        <v>#DIV/0!</v>
      </c>
      <c r="Z50" s="146">
        <f t="shared" ref="Z50" si="112">Z51+Z52+Z53</f>
        <v>0</v>
      </c>
      <c r="AA50" s="146">
        <f t="shared" ref="AA50" si="113">AA51+AA52+AA53</f>
        <v>0</v>
      </c>
      <c r="AB50" s="146" t="e">
        <f>AA50/Z50*100</f>
        <v>#DIV/0!</v>
      </c>
      <c r="AC50" s="146">
        <f t="shared" ref="AC50" si="114">AC51+AC52+AC53</f>
        <v>0</v>
      </c>
      <c r="AD50" s="146">
        <f t="shared" ref="AD50" si="115">AD51+AD52+AD53</f>
        <v>0</v>
      </c>
      <c r="AE50" s="146" t="e">
        <f>AD50/AC50*100</f>
        <v>#DIV/0!</v>
      </c>
      <c r="AF50" s="146">
        <f t="shared" ref="AF50" si="116">AF51+AF52+AF53</f>
        <v>0</v>
      </c>
      <c r="AG50" s="146">
        <f t="shared" ref="AG50" si="117">AG51+AG52+AG53</f>
        <v>0</v>
      </c>
      <c r="AH50" s="146" t="e">
        <f>AG50/AF50*100</f>
        <v>#DIV/0!</v>
      </c>
      <c r="AI50" s="146">
        <f t="shared" ref="AI50" si="118">AI51+AI52+AI53</f>
        <v>0</v>
      </c>
      <c r="AJ50" s="146">
        <f t="shared" ref="AJ50" si="119">AJ51+AJ52+AJ53</f>
        <v>0</v>
      </c>
      <c r="AK50" s="146" t="e">
        <f>AJ50/AI50*100</f>
        <v>#DIV/0!</v>
      </c>
      <c r="AL50" s="146">
        <f t="shared" ref="AL50" si="120">AL51+AL52+AL53</f>
        <v>0</v>
      </c>
      <c r="AM50" s="146">
        <f t="shared" ref="AM50" si="121">AM51+AM52+AM53</f>
        <v>0</v>
      </c>
      <c r="AN50" s="146" t="e">
        <f>AM50/AL50*100</f>
        <v>#DIV/0!</v>
      </c>
      <c r="AO50" s="146">
        <f t="shared" ref="AO50" si="122">AO51+AO52+AO53</f>
        <v>1098.7221500000001</v>
      </c>
      <c r="AP50" s="146">
        <f t="shared" ref="AP50" si="123">AP51+AP52+AP53</f>
        <v>0</v>
      </c>
      <c r="AQ50" s="146">
        <f>AP50/AO50*100</f>
        <v>0</v>
      </c>
      <c r="AR50" s="372"/>
    </row>
    <row r="51" spans="1:44" ht="31.9" customHeight="1" x14ac:dyDescent="0.25">
      <c r="A51" s="370"/>
      <c r="B51" s="371"/>
      <c r="C51" s="371"/>
      <c r="D51" s="178" t="s">
        <v>37</v>
      </c>
      <c r="E51" s="281">
        <f t="shared" si="75"/>
        <v>0</v>
      </c>
      <c r="F51" s="281">
        <f t="shared" si="76"/>
        <v>0</v>
      </c>
      <c r="G51" s="252" t="e">
        <f t="shared" si="67"/>
        <v>#DIV/0!</v>
      </c>
      <c r="H51" s="142"/>
      <c r="I51" s="142"/>
      <c r="J51" s="149"/>
      <c r="K51" s="142"/>
      <c r="L51" s="142"/>
      <c r="M51" s="149"/>
      <c r="N51" s="142"/>
      <c r="O51" s="142"/>
      <c r="P51" s="149"/>
      <c r="Q51" s="142"/>
      <c r="R51" s="142"/>
      <c r="S51" s="149"/>
      <c r="T51" s="142"/>
      <c r="U51" s="142"/>
      <c r="V51" s="149"/>
      <c r="W51" s="142"/>
      <c r="X51" s="142"/>
      <c r="Y51" s="149"/>
      <c r="Z51" s="142"/>
      <c r="AA51" s="142"/>
      <c r="AB51" s="149"/>
      <c r="AC51" s="142"/>
      <c r="AD51" s="142"/>
      <c r="AE51" s="149"/>
      <c r="AF51" s="142"/>
      <c r="AG51" s="142"/>
      <c r="AH51" s="149"/>
      <c r="AI51" s="142"/>
      <c r="AJ51" s="142"/>
      <c r="AK51" s="149"/>
      <c r="AL51" s="142"/>
      <c r="AM51" s="142"/>
      <c r="AN51" s="149"/>
      <c r="AO51" s="142"/>
      <c r="AP51" s="142"/>
      <c r="AQ51" s="149"/>
      <c r="AR51" s="373"/>
    </row>
    <row r="52" spans="1:44" ht="34.9" customHeight="1" x14ac:dyDescent="0.25">
      <c r="A52" s="370"/>
      <c r="B52" s="371"/>
      <c r="C52" s="371"/>
      <c r="D52" s="178" t="s">
        <v>2</v>
      </c>
      <c r="E52" s="281">
        <f t="shared" si="75"/>
        <v>0</v>
      </c>
      <c r="F52" s="281">
        <f t="shared" si="76"/>
        <v>0</v>
      </c>
      <c r="G52" s="252" t="e">
        <f t="shared" si="67"/>
        <v>#DIV/0!</v>
      </c>
      <c r="H52" s="142"/>
      <c r="I52" s="142"/>
      <c r="J52" s="149"/>
      <c r="K52" s="142"/>
      <c r="L52" s="142"/>
      <c r="M52" s="149"/>
      <c r="N52" s="142"/>
      <c r="O52" s="142"/>
      <c r="P52" s="149"/>
      <c r="Q52" s="142"/>
      <c r="R52" s="142"/>
      <c r="S52" s="149"/>
      <c r="T52" s="142"/>
      <c r="U52" s="142"/>
      <c r="V52" s="149"/>
      <c r="W52" s="142"/>
      <c r="X52" s="142"/>
      <c r="Y52" s="149"/>
      <c r="Z52" s="142"/>
      <c r="AA52" s="142"/>
      <c r="AB52" s="149"/>
      <c r="AC52" s="142"/>
      <c r="AD52" s="142"/>
      <c r="AE52" s="149"/>
      <c r="AF52" s="142"/>
      <c r="AG52" s="142"/>
      <c r="AH52" s="149"/>
      <c r="AI52" s="142"/>
      <c r="AJ52" s="142"/>
      <c r="AK52" s="149"/>
      <c r="AL52" s="142"/>
      <c r="AM52" s="142"/>
      <c r="AN52" s="149"/>
      <c r="AO52" s="142"/>
      <c r="AP52" s="142"/>
      <c r="AQ52" s="149"/>
      <c r="AR52" s="373"/>
    </row>
    <row r="53" spans="1:44" ht="21.75" customHeight="1" x14ac:dyDescent="0.25">
      <c r="A53" s="370"/>
      <c r="B53" s="371"/>
      <c r="C53" s="371"/>
      <c r="D53" s="179" t="s">
        <v>43</v>
      </c>
      <c r="E53" s="281">
        <f t="shared" si="75"/>
        <v>1098.7221500000001</v>
      </c>
      <c r="F53" s="281">
        <f t="shared" si="76"/>
        <v>0</v>
      </c>
      <c r="G53" s="252">
        <f t="shared" si="67"/>
        <v>0</v>
      </c>
      <c r="H53" s="142"/>
      <c r="I53" s="142"/>
      <c r="J53" s="149"/>
      <c r="K53" s="142"/>
      <c r="L53" s="142"/>
      <c r="M53" s="149"/>
      <c r="N53" s="142"/>
      <c r="O53" s="142"/>
      <c r="P53" s="149"/>
      <c r="Q53" s="142"/>
      <c r="R53" s="142"/>
      <c r="S53" s="149"/>
      <c r="T53" s="142"/>
      <c r="U53" s="142"/>
      <c r="V53" s="149"/>
      <c r="W53" s="142"/>
      <c r="X53" s="142"/>
      <c r="Y53" s="149"/>
      <c r="Z53" s="142"/>
      <c r="AA53" s="142"/>
      <c r="AB53" s="149"/>
      <c r="AC53" s="142"/>
      <c r="AD53" s="142"/>
      <c r="AE53" s="149"/>
      <c r="AF53" s="142"/>
      <c r="AG53" s="142"/>
      <c r="AH53" s="149"/>
      <c r="AI53" s="142"/>
      <c r="AJ53" s="142"/>
      <c r="AK53" s="149"/>
      <c r="AL53" s="142"/>
      <c r="AM53" s="142"/>
      <c r="AN53" s="149"/>
      <c r="AO53" s="142">
        <v>1098.7221500000001</v>
      </c>
      <c r="AP53" s="142"/>
      <c r="AQ53" s="149"/>
      <c r="AR53" s="373"/>
    </row>
    <row r="54" spans="1:44" ht="34.9" customHeight="1" x14ac:dyDescent="0.25">
      <c r="A54" s="370"/>
      <c r="B54" s="371"/>
      <c r="C54" s="371"/>
      <c r="D54" s="224" t="s">
        <v>265</v>
      </c>
      <c r="E54" s="281">
        <f t="shared" si="75"/>
        <v>0</v>
      </c>
      <c r="F54" s="281">
        <f t="shared" si="76"/>
        <v>0</v>
      </c>
      <c r="G54" s="252" t="e">
        <f t="shared" si="67"/>
        <v>#DIV/0!</v>
      </c>
      <c r="H54" s="142"/>
      <c r="I54" s="142"/>
      <c r="J54" s="149"/>
      <c r="K54" s="142"/>
      <c r="L54" s="142"/>
      <c r="M54" s="149"/>
      <c r="N54" s="142"/>
      <c r="O54" s="142"/>
      <c r="P54" s="149"/>
      <c r="Q54" s="142"/>
      <c r="R54" s="142"/>
      <c r="S54" s="149"/>
      <c r="T54" s="142"/>
      <c r="U54" s="142"/>
      <c r="V54" s="149"/>
      <c r="W54" s="142"/>
      <c r="X54" s="142"/>
      <c r="Y54" s="149"/>
      <c r="Z54" s="142"/>
      <c r="AA54" s="142"/>
      <c r="AB54" s="149"/>
      <c r="AC54" s="142"/>
      <c r="AD54" s="142"/>
      <c r="AE54" s="149"/>
      <c r="AF54" s="142"/>
      <c r="AG54" s="142"/>
      <c r="AH54" s="149"/>
      <c r="AI54" s="142"/>
      <c r="AJ54" s="142"/>
      <c r="AK54" s="149"/>
      <c r="AL54" s="142"/>
      <c r="AM54" s="142"/>
      <c r="AN54" s="149"/>
      <c r="AO54" s="142"/>
      <c r="AP54" s="142"/>
      <c r="AQ54" s="149"/>
      <c r="AR54" s="373"/>
    </row>
    <row r="55" spans="1:44" ht="18.75" customHeight="1" x14ac:dyDescent="0.25">
      <c r="A55" s="370" t="s">
        <v>429</v>
      </c>
      <c r="B55" s="371" t="s">
        <v>430</v>
      </c>
      <c r="C55" s="371" t="s">
        <v>357</v>
      </c>
      <c r="D55" s="150" t="s">
        <v>41</v>
      </c>
      <c r="E55" s="281">
        <f t="shared" si="75"/>
        <v>13966.04</v>
      </c>
      <c r="F55" s="281">
        <f t="shared" si="76"/>
        <v>0</v>
      </c>
      <c r="G55" s="252">
        <f t="shared" si="67"/>
        <v>0</v>
      </c>
      <c r="H55" s="146">
        <f>H56+H57+H58</f>
        <v>0</v>
      </c>
      <c r="I55" s="146">
        <f t="shared" ref="I55" si="124">I56+I57+I58</f>
        <v>0</v>
      </c>
      <c r="J55" s="146" t="e">
        <f>I55/H55*100</f>
        <v>#DIV/0!</v>
      </c>
      <c r="K55" s="146">
        <f t="shared" ref="K55" si="125">K56+K57+K58</f>
        <v>0</v>
      </c>
      <c r="L55" s="146">
        <f t="shared" ref="L55" si="126">L56+L57+L58</f>
        <v>0</v>
      </c>
      <c r="M55" s="146" t="e">
        <f>L55/K55*100</f>
        <v>#DIV/0!</v>
      </c>
      <c r="N55" s="146">
        <f t="shared" ref="N55" si="127">N56+N57+N58</f>
        <v>0</v>
      </c>
      <c r="O55" s="146">
        <f t="shared" ref="O55" si="128">O56+O57+O58</f>
        <v>0</v>
      </c>
      <c r="P55" s="146" t="e">
        <f>O55/N55*100</f>
        <v>#DIV/0!</v>
      </c>
      <c r="Q55" s="146">
        <f t="shared" ref="Q55" si="129">Q56+Q57+Q58</f>
        <v>0</v>
      </c>
      <c r="R55" s="146">
        <f t="shared" ref="R55" si="130">R56+R57+R58</f>
        <v>0</v>
      </c>
      <c r="S55" s="146" t="e">
        <f>R55/Q55*100</f>
        <v>#DIV/0!</v>
      </c>
      <c r="T55" s="146">
        <f t="shared" ref="T55" si="131">T56+T57+T58</f>
        <v>0</v>
      </c>
      <c r="U55" s="146">
        <f t="shared" ref="U55" si="132">U56+U57+U58</f>
        <v>0</v>
      </c>
      <c r="V55" s="146" t="e">
        <f>U55/T55*100</f>
        <v>#DIV/0!</v>
      </c>
      <c r="W55" s="146">
        <f t="shared" ref="W55" si="133">W56+W57+W58</f>
        <v>0</v>
      </c>
      <c r="X55" s="146">
        <f t="shared" ref="X55" si="134">X56+X57+X58</f>
        <v>0</v>
      </c>
      <c r="Y55" s="146" t="e">
        <f>X55/W55*100</f>
        <v>#DIV/0!</v>
      </c>
      <c r="Z55" s="146">
        <f t="shared" ref="Z55" si="135">Z56+Z57+Z58</f>
        <v>0</v>
      </c>
      <c r="AA55" s="146">
        <f t="shared" ref="AA55" si="136">AA56+AA57+AA58</f>
        <v>0</v>
      </c>
      <c r="AB55" s="146" t="e">
        <f>AA55/Z55*100</f>
        <v>#DIV/0!</v>
      </c>
      <c r="AC55" s="146">
        <f t="shared" ref="AC55" si="137">AC56+AC57+AC58</f>
        <v>0</v>
      </c>
      <c r="AD55" s="146">
        <f t="shared" ref="AD55" si="138">AD56+AD57+AD58</f>
        <v>0</v>
      </c>
      <c r="AE55" s="146" t="e">
        <f>AD55/AC55*100</f>
        <v>#DIV/0!</v>
      </c>
      <c r="AF55" s="146">
        <f t="shared" ref="AF55" si="139">AF56+AF57+AF58</f>
        <v>0</v>
      </c>
      <c r="AG55" s="146">
        <f t="shared" ref="AG55" si="140">AG56+AG57+AG58</f>
        <v>0</v>
      </c>
      <c r="AH55" s="146" t="e">
        <f>AG55/AF55*100</f>
        <v>#DIV/0!</v>
      </c>
      <c r="AI55" s="146">
        <f t="shared" ref="AI55" si="141">AI56+AI57+AI58</f>
        <v>0</v>
      </c>
      <c r="AJ55" s="146">
        <f t="shared" ref="AJ55" si="142">AJ56+AJ57+AJ58</f>
        <v>0</v>
      </c>
      <c r="AK55" s="146" t="e">
        <f>AJ55/AI55*100</f>
        <v>#DIV/0!</v>
      </c>
      <c r="AL55" s="146">
        <f t="shared" ref="AL55" si="143">AL56+AL57+AL58</f>
        <v>0</v>
      </c>
      <c r="AM55" s="146">
        <f t="shared" ref="AM55" si="144">AM56+AM57+AM58</f>
        <v>0</v>
      </c>
      <c r="AN55" s="146" t="e">
        <f>AM55/AL55*100</f>
        <v>#DIV/0!</v>
      </c>
      <c r="AO55" s="146">
        <f t="shared" ref="AO55" si="145">AO56+AO57+AO58</f>
        <v>13966.04</v>
      </c>
      <c r="AP55" s="146">
        <f t="shared" ref="AP55" si="146">AP56+AP57+AP58</f>
        <v>0</v>
      </c>
      <c r="AQ55" s="146">
        <f>AP55/AO55*100</f>
        <v>0</v>
      </c>
      <c r="AR55" s="372"/>
    </row>
    <row r="56" spans="1:44" ht="31.9" customHeight="1" x14ac:dyDescent="0.25">
      <c r="A56" s="370"/>
      <c r="B56" s="371"/>
      <c r="C56" s="371"/>
      <c r="D56" s="178" t="s">
        <v>37</v>
      </c>
      <c r="E56" s="281">
        <f t="shared" si="75"/>
        <v>0</v>
      </c>
      <c r="F56" s="281">
        <f t="shared" si="76"/>
        <v>0</v>
      </c>
      <c r="G56" s="252" t="e">
        <f t="shared" si="67"/>
        <v>#DIV/0!</v>
      </c>
      <c r="H56" s="142">
        <f>H61+H66</f>
        <v>0</v>
      </c>
      <c r="I56" s="142">
        <f t="shared" ref="I56:AQ56" si="147">I61+I66</f>
        <v>0</v>
      </c>
      <c r="J56" s="142">
        <f t="shared" si="147"/>
        <v>0</v>
      </c>
      <c r="K56" s="142">
        <f t="shared" si="147"/>
        <v>0</v>
      </c>
      <c r="L56" s="142">
        <f t="shared" si="147"/>
        <v>0</v>
      </c>
      <c r="M56" s="142">
        <f t="shared" si="147"/>
        <v>0</v>
      </c>
      <c r="N56" s="142">
        <f t="shared" si="147"/>
        <v>0</v>
      </c>
      <c r="O56" s="142">
        <f t="shared" si="147"/>
        <v>0</v>
      </c>
      <c r="P56" s="142">
        <f t="shared" si="147"/>
        <v>0</v>
      </c>
      <c r="Q56" s="142">
        <f t="shared" si="147"/>
        <v>0</v>
      </c>
      <c r="R56" s="142">
        <f t="shared" si="147"/>
        <v>0</v>
      </c>
      <c r="S56" s="142">
        <f t="shared" si="147"/>
        <v>0</v>
      </c>
      <c r="T56" s="142">
        <f t="shared" si="147"/>
        <v>0</v>
      </c>
      <c r="U56" s="142">
        <f t="shared" si="147"/>
        <v>0</v>
      </c>
      <c r="V56" s="142">
        <f t="shared" si="147"/>
        <v>0</v>
      </c>
      <c r="W56" s="142">
        <f t="shared" si="147"/>
        <v>0</v>
      </c>
      <c r="X56" s="142">
        <f t="shared" si="147"/>
        <v>0</v>
      </c>
      <c r="Y56" s="142">
        <f t="shared" si="147"/>
        <v>0</v>
      </c>
      <c r="Z56" s="142">
        <f t="shared" si="147"/>
        <v>0</v>
      </c>
      <c r="AA56" s="142">
        <f t="shared" si="147"/>
        <v>0</v>
      </c>
      <c r="AB56" s="142">
        <f t="shared" si="147"/>
        <v>0</v>
      </c>
      <c r="AC56" s="142">
        <f t="shared" si="147"/>
        <v>0</v>
      </c>
      <c r="AD56" s="142">
        <f t="shared" si="147"/>
        <v>0</v>
      </c>
      <c r="AE56" s="142">
        <f t="shared" si="147"/>
        <v>0</v>
      </c>
      <c r="AF56" s="142">
        <f t="shared" si="147"/>
        <v>0</v>
      </c>
      <c r="AG56" s="142">
        <f t="shared" si="147"/>
        <v>0</v>
      </c>
      <c r="AH56" s="142">
        <f t="shared" si="147"/>
        <v>0</v>
      </c>
      <c r="AI56" s="142">
        <f t="shared" si="147"/>
        <v>0</v>
      </c>
      <c r="AJ56" s="142">
        <f t="shared" si="147"/>
        <v>0</v>
      </c>
      <c r="AK56" s="142">
        <f t="shared" si="147"/>
        <v>0</v>
      </c>
      <c r="AL56" s="142">
        <f t="shared" si="147"/>
        <v>0</v>
      </c>
      <c r="AM56" s="142">
        <f t="shared" si="147"/>
        <v>0</v>
      </c>
      <c r="AN56" s="142">
        <f t="shared" si="147"/>
        <v>0</v>
      </c>
      <c r="AO56" s="142">
        <f t="shared" si="147"/>
        <v>0</v>
      </c>
      <c r="AP56" s="142">
        <f t="shared" si="147"/>
        <v>0</v>
      </c>
      <c r="AQ56" s="142">
        <f t="shared" si="147"/>
        <v>0</v>
      </c>
      <c r="AR56" s="373"/>
    </row>
    <row r="57" spans="1:44" ht="34.9" customHeight="1" x14ac:dyDescent="0.25">
      <c r="A57" s="370"/>
      <c r="B57" s="371"/>
      <c r="C57" s="371"/>
      <c r="D57" s="178" t="s">
        <v>2</v>
      </c>
      <c r="E57" s="281">
        <f t="shared" si="75"/>
        <v>0</v>
      </c>
      <c r="F57" s="281">
        <f t="shared" si="76"/>
        <v>0</v>
      </c>
      <c r="G57" s="252" t="e">
        <f t="shared" si="67"/>
        <v>#DIV/0!</v>
      </c>
      <c r="H57" s="142">
        <f t="shared" ref="H57:AQ57" si="148">H62+H67</f>
        <v>0</v>
      </c>
      <c r="I57" s="142">
        <f t="shared" si="148"/>
        <v>0</v>
      </c>
      <c r="J57" s="142">
        <f t="shared" si="148"/>
        <v>0</v>
      </c>
      <c r="K57" s="142">
        <f t="shared" si="148"/>
        <v>0</v>
      </c>
      <c r="L57" s="142">
        <f t="shared" si="148"/>
        <v>0</v>
      </c>
      <c r="M57" s="142">
        <f t="shared" si="148"/>
        <v>0</v>
      </c>
      <c r="N57" s="142">
        <f t="shared" si="148"/>
        <v>0</v>
      </c>
      <c r="O57" s="142">
        <f t="shared" si="148"/>
        <v>0</v>
      </c>
      <c r="P57" s="142">
        <f t="shared" si="148"/>
        <v>0</v>
      </c>
      <c r="Q57" s="142">
        <f t="shared" si="148"/>
        <v>0</v>
      </c>
      <c r="R57" s="142">
        <f t="shared" si="148"/>
        <v>0</v>
      </c>
      <c r="S57" s="142">
        <f t="shared" si="148"/>
        <v>0</v>
      </c>
      <c r="T57" s="142">
        <f t="shared" si="148"/>
        <v>0</v>
      </c>
      <c r="U57" s="142">
        <f t="shared" si="148"/>
        <v>0</v>
      </c>
      <c r="V57" s="142">
        <f t="shared" si="148"/>
        <v>0</v>
      </c>
      <c r="W57" s="142">
        <f t="shared" si="148"/>
        <v>0</v>
      </c>
      <c r="X57" s="142">
        <f t="shared" si="148"/>
        <v>0</v>
      </c>
      <c r="Y57" s="142">
        <f t="shared" si="148"/>
        <v>0</v>
      </c>
      <c r="Z57" s="142">
        <f t="shared" si="148"/>
        <v>0</v>
      </c>
      <c r="AA57" s="142">
        <f t="shared" si="148"/>
        <v>0</v>
      </c>
      <c r="AB57" s="142">
        <f t="shared" si="148"/>
        <v>0</v>
      </c>
      <c r="AC57" s="142">
        <f t="shared" si="148"/>
        <v>0</v>
      </c>
      <c r="AD57" s="142">
        <f t="shared" si="148"/>
        <v>0</v>
      </c>
      <c r="AE57" s="142">
        <f t="shared" si="148"/>
        <v>0</v>
      </c>
      <c r="AF57" s="142">
        <f t="shared" si="148"/>
        <v>0</v>
      </c>
      <c r="AG57" s="142">
        <f t="shared" si="148"/>
        <v>0</v>
      </c>
      <c r="AH57" s="142">
        <f t="shared" si="148"/>
        <v>0</v>
      </c>
      <c r="AI57" s="142">
        <f t="shared" si="148"/>
        <v>0</v>
      </c>
      <c r="AJ57" s="142">
        <f t="shared" si="148"/>
        <v>0</v>
      </c>
      <c r="AK57" s="142">
        <f t="shared" si="148"/>
        <v>0</v>
      </c>
      <c r="AL57" s="142">
        <f t="shared" si="148"/>
        <v>0</v>
      </c>
      <c r="AM57" s="142">
        <f t="shared" si="148"/>
        <v>0</v>
      </c>
      <c r="AN57" s="142">
        <f t="shared" si="148"/>
        <v>0</v>
      </c>
      <c r="AO57" s="142">
        <f t="shared" si="148"/>
        <v>0</v>
      </c>
      <c r="AP57" s="142">
        <f t="shared" si="148"/>
        <v>0</v>
      </c>
      <c r="AQ57" s="142">
        <f t="shared" si="148"/>
        <v>0</v>
      </c>
      <c r="AR57" s="373"/>
    </row>
    <row r="58" spans="1:44" ht="21.75" customHeight="1" x14ac:dyDescent="0.25">
      <c r="A58" s="370"/>
      <c r="B58" s="371"/>
      <c r="C58" s="371"/>
      <c r="D58" s="179" t="s">
        <v>43</v>
      </c>
      <c r="E58" s="281">
        <f t="shared" si="75"/>
        <v>13966.04</v>
      </c>
      <c r="F58" s="281">
        <f t="shared" si="76"/>
        <v>0</v>
      </c>
      <c r="G58" s="252">
        <f t="shared" si="67"/>
        <v>0</v>
      </c>
      <c r="H58" s="142">
        <f t="shared" ref="H58:AQ58" si="149">H63+H68</f>
        <v>0</v>
      </c>
      <c r="I58" s="142">
        <f t="shared" si="149"/>
        <v>0</v>
      </c>
      <c r="J58" s="142">
        <f t="shared" si="149"/>
        <v>0</v>
      </c>
      <c r="K58" s="142">
        <f t="shared" si="149"/>
        <v>0</v>
      </c>
      <c r="L58" s="142">
        <f t="shared" si="149"/>
        <v>0</v>
      </c>
      <c r="M58" s="142">
        <f t="shared" si="149"/>
        <v>0</v>
      </c>
      <c r="N58" s="142">
        <f t="shared" si="149"/>
        <v>0</v>
      </c>
      <c r="O58" s="142">
        <f t="shared" si="149"/>
        <v>0</v>
      </c>
      <c r="P58" s="142">
        <f t="shared" si="149"/>
        <v>0</v>
      </c>
      <c r="Q58" s="142">
        <f t="shared" si="149"/>
        <v>0</v>
      </c>
      <c r="R58" s="142">
        <f t="shared" si="149"/>
        <v>0</v>
      </c>
      <c r="S58" s="142">
        <f t="shared" si="149"/>
        <v>0</v>
      </c>
      <c r="T58" s="142">
        <f t="shared" si="149"/>
        <v>0</v>
      </c>
      <c r="U58" s="142">
        <f t="shared" si="149"/>
        <v>0</v>
      </c>
      <c r="V58" s="142">
        <f t="shared" si="149"/>
        <v>0</v>
      </c>
      <c r="W58" s="142">
        <f t="shared" si="149"/>
        <v>0</v>
      </c>
      <c r="X58" s="142">
        <f t="shared" si="149"/>
        <v>0</v>
      </c>
      <c r="Y58" s="142">
        <f t="shared" si="149"/>
        <v>0</v>
      </c>
      <c r="Z58" s="142">
        <f t="shared" si="149"/>
        <v>0</v>
      </c>
      <c r="AA58" s="142">
        <f t="shared" si="149"/>
        <v>0</v>
      </c>
      <c r="AB58" s="142">
        <f t="shared" si="149"/>
        <v>0</v>
      </c>
      <c r="AC58" s="142">
        <f t="shared" si="149"/>
        <v>0</v>
      </c>
      <c r="AD58" s="142">
        <f t="shared" si="149"/>
        <v>0</v>
      </c>
      <c r="AE58" s="142">
        <f t="shared" si="149"/>
        <v>0</v>
      </c>
      <c r="AF58" s="142">
        <f t="shared" si="149"/>
        <v>0</v>
      </c>
      <c r="AG58" s="142">
        <f t="shared" si="149"/>
        <v>0</v>
      </c>
      <c r="AH58" s="142">
        <f t="shared" si="149"/>
        <v>0</v>
      </c>
      <c r="AI58" s="142">
        <f t="shared" si="149"/>
        <v>0</v>
      </c>
      <c r="AJ58" s="142">
        <f t="shared" si="149"/>
        <v>0</v>
      </c>
      <c r="AK58" s="142">
        <f t="shared" si="149"/>
        <v>0</v>
      </c>
      <c r="AL58" s="142">
        <f t="shared" si="149"/>
        <v>0</v>
      </c>
      <c r="AM58" s="142">
        <f t="shared" si="149"/>
        <v>0</v>
      </c>
      <c r="AN58" s="142">
        <f t="shared" si="149"/>
        <v>0</v>
      </c>
      <c r="AO58" s="142">
        <f t="shared" si="149"/>
        <v>13966.04</v>
      </c>
      <c r="AP58" s="142">
        <f t="shared" si="149"/>
        <v>0</v>
      </c>
      <c r="AQ58" s="142">
        <f t="shared" si="149"/>
        <v>0</v>
      </c>
      <c r="AR58" s="373"/>
    </row>
    <row r="59" spans="1:44" ht="34.9" customHeight="1" x14ac:dyDescent="0.25">
      <c r="A59" s="370"/>
      <c r="B59" s="371"/>
      <c r="C59" s="371"/>
      <c r="D59" s="224" t="s">
        <v>265</v>
      </c>
      <c r="E59" s="281">
        <f t="shared" si="75"/>
        <v>0</v>
      </c>
      <c r="F59" s="281">
        <f t="shared" si="76"/>
        <v>0</v>
      </c>
      <c r="G59" s="252" t="e">
        <f t="shared" si="67"/>
        <v>#DIV/0!</v>
      </c>
      <c r="H59" s="142">
        <f t="shared" ref="H59:AQ59" si="150">H64+H69</f>
        <v>0</v>
      </c>
      <c r="I59" s="142">
        <f t="shared" si="150"/>
        <v>0</v>
      </c>
      <c r="J59" s="142">
        <f t="shared" si="150"/>
        <v>0</v>
      </c>
      <c r="K59" s="142">
        <f t="shared" si="150"/>
        <v>0</v>
      </c>
      <c r="L59" s="142">
        <f t="shared" si="150"/>
        <v>0</v>
      </c>
      <c r="M59" s="142">
        <f t="shared" si="150"/>
        <v>0</v>
      </c>
      <c r="N59" s="142">
        <f t="shared" si="150"/>
        <v>0</v>
      </c>
      <c r="O59" s="142">
        <f t="shared" si="150"/>
        <v>0</v>
      </c>
      <c r="P59" s="142">
        <f t="shared" si="150"/>
        <v>0</v>
      </c>
      <c r="Q59" s="142">
        <f t="shared" si="150"/>
        <v>0</v>
      </c>
      <c r="R59" s="142">
        <f t="shared" si="150"/>
        <v>0</v>
      </c>
      <c r="S59" s="142">
        <f t="shared" si="150"/>
        <v>0</v>
      </c>
      <c r="T59" s="142">
        <f t="shared" si="150"/>
        <v>0</v>
      </c>
      <c r="U59" s="142">
        <f t="shared" si="150"/>
        <v>0</v>
      </c>
      <c r="V59" s="142">
        <f t="shared" si="150"/>
        <v>0</v>
      </c>
      <c r="W59" s="142">
        <f t="shared" si="150"/>
        <v>0</v>
      </c>
      <c r="X59" s="142">
        <f t="shared" si="150"/>
        <v>0</v>
      </c>
      <c r="Y59" s="142">
        <f t="shared" si="150"/>
        <v>0</v>
      </c>
      <c r="Z59" s="142">
        <f t="shared" si="150"/>
        <v>0</v>
      </c>
      <c r="AA59" s="142">
        <f t="shared" si="150"/>
        <v>0</v>
      </c>
      <c r="AB59" s="142">
        <f t="shared" si="150"/>
        <v>0</v>
      </c>
      <c r="AC59" s="142">
        <f t="shared" si="150"/>
        <v>0</v>
      </c>
      <c r="AD59" s="142">
        <f t="shared" si="150"/>
        <v>0</v>
      </c>
      <c r="AE59" s="142">
        <f t="shared" si="150"/>
        <v>0</v>
      </c>
      <c r="AF59" s="142">
        <f t="shared" si="150"/>
        <v>0</v>
      </c>
      <c r="AG59" s="142">
        <f t="shared" si="150"/>
        <v>0</v>
      </c>
      <c r="AH59" s="142">
        <f t="shared" si="150"/>
        <v>0</v>
      </c>
      <c r="AI59" s="142">
        <f t="shared" si="150"/>
        <v>0</v>
      </c>
      <c r="AJ59" s="142">
        <f t="shared" si="150"/>
        <v>0</v>
      </c>
      <c r="AK59" s="142">
        <f t="shared" si="150"/>
        <v>0</v>
      </c>
      <c r="AL59" s="142">
        <f t="shared" si="150"/>
        <v>0</v>
      </c>
      <c r="AM59" s="142">
        <f t="shared" si="150"/>
        <v>0</v>
      </c>
      <c r="AN59" s="142">
        <f t="shared" si="150"/>
        <v>0</v>
      </c>
      <c r="AO59" s="142">
        <f t="shared" si="150"/>
        <v>0</v>
      </c>
      <c r="AP59" s="142">
        <f t="shared" si="150"/>
        <v>0</v>
      </c>
      <c r="AQ59" s="142">
        <f t="shared" si="150"/>
        <v>0</v>
      </c>
      <c r="AR59" s="373"/>
    </row>
    <row r="60" spans="1:44" ht="18.75" customHeight="1" x14ac:dyDescent="0.25">
      <c r="A60" s="370" t="s">
        <v>545</v>
      </c>
      <c r="B60" s="371" t="s">
        <v>431</v>
      </c>
      <c r="C60" s="371" t="s">
        <v>357</v>
      </c>
      <c r="D60" s="150" t="s">
        <v>41</v>
      </c>
      <c r="E60" s="281">
        <f t="shared" ref="E60:E64" si="151">H60+K60+N60+Q60+T60+W60+Z60+AC60+AF60+AI60+AL60+AO60</f>
        <v>0</v>
      </c>
      <c r="F60" s="281">
        <f t="shared" ref="F60:F64" si="152">I60+L60+O60+R60+U60+X60+AA60+AD60+AG60+AJ60+AM60+AP60</f>
        <v>0</v>
      </c>
      <c r="G60" s="252" t="e">
        <f t="shared" ref="G60:G64" si="153">F60/E60</f>
        <v>#DIV/0!</v>
      </c>
      <c r="H60" s="146">
        <f>H61+H62+H63</f>
        <v>0</v>
      </c>
      <c r="I60" s="146">
        <f t="shared" ref="I60" si="154">I61+I62+I63</f>
        <v>0</v>
      </c>
      <c r="J60" s="146" t="e">
        <f>I60/H60*100</f>
        <v>#DIV/0!</v>
      </c>
      <c r="K60" s="146">
        <f t="shared" ref="K60:L60" si="155">K61+K62+K63</f>
        <v>0</v>
      </c>
      <c r="L60" s="146">
        <f t="shared" si="155"/>
        <v>0</v>
      </c>
      <c r="M60" s="146" t="e">
        <f>L60/K60*100</f>
        <v>#DIV/0!</v>
      </c>
      <c r="N60" s="146">
        <f t="shared" ref="N60:O60" si="156">N61+N62+N63</f>
        <v>0</v>
      </c>
      <c r="O60" s="146">
        <f t="shared" si="156"/>
        <v>0</v>
      </c>
      <c r="P60" s="146" t="e">
        <f>O60/N60*100</f>
        <v>#DIV/0!</v>
      </c>
      <c r="Q60" s="146">
        <f t="shared" ref="Q60:R60" si="157">Q61+Q62+Q63</f>
        <v>0</v>
      </c>
      <c r="R60" s="146">
        <f t="shared" si="157"/>
        <v>0</v>
      </c>
      <c r="S60" s="146" t="e">
        <f>R60/Q60*100</f>
        <v>#DIV/0!</v>
      </c>
      <c r="T60" s="146">
        <f t="shared" ref="T60:U60" si="158">T61+T62+T63</f>
        <v>0</v>
      </c>
      <c r="U60" s="146">
        <f t="shared" si="158"/>
        <v>0</v>
      </c>
      <c r="V60" s="146" t="e">
        <f>U60/T60*100</f>
        <v>#DIV/0!</v>
      </c>
      <c r="W60" s="146">
        <f t="shared" ref="W60:X60" si="159">W61+W62+W63</f>
        <v>0</v>
      </c>
      <c r="X60" s="146">
        <f t="shared" si="159"/>
        <v>0</v>
      </c>
      <c r="Y60" s="146" t="e">
        <f>X60/W60*100</f>
        <v>#DIV/0!</v>
      </c>
      <c r="Z60" s="146">
        <f t="shared" ref="Z60:AA60" si="160">Z61+Z62+Z63</f>
        <v>0</v>
      </c>
      <c r="AA60" s="146">
        <f t="shared" si="160"/>
        <v>0</v>
      </c>
      <c r="AB60" s="146" t="e">
        <f>AA60/Z60*100</f>
        <v>#DIV/0!</v>
      </c>
      <c r="AC60" s="146">
        <f t="shared" ref="AC60:AD60" si="161">AC61+AC62+AC63</f>
        <v>0</v>
      </c>
      <c r="AD60" s="146">
        <f t="shared" si="161"/>
        <v>0</v>
      </c>
      <c r="AE60" s="146" t="e">
        <f>AD60/AC60*100</f>
        <v>#DIV/0!</v>
      </c>
      <c r="AF60" s="146">
        <f t="shared" ref="AF60:AG60" si="162">AF61+AF62+AF63</f>
        <v>0</v>
      </c>
      <c r="AG60" s="146">
        <f t="shared" si="162"/>
        <v>0</v>
      </c>
      <c r="AH60" s="146" t="e">
        <f>AG60/AF60*100</f>
        <v>#DIV/0!</v>
      </c>
      <c r="AI60" s="146">
        <f t="shared" ref="AI60:AJ60" si="163">AI61+AI62+AI63</f>
        <v>0</v>
      </c>
      <c r="AJ60" s="146">
        <f t="shared" si="163"/>
        <v>0</v>
      </c>
      <c r="AK60" s="146" t="e">
        <f>AJ60/AI60*100</f>
        <v>#DIV/0!</v>
      </c>
      <c r="AL60" s="146">
        <f t="shared" ref="AL60:AM60" si="164">AL61+AL62+AL63</f>
        <v>0</v>
      </c>
      <c r="AM60" s="146">
        <f t="shared" si="164"/>
        <v>0</v>
      </c>
      <c r="AN60" s="146" t="e">
        <f>AM60/AL60*100</f>
        <v>#DIV/0!</v>
      </c>
      <c r="AO60" s="146">
        <f t="shared" ref="AO60:AP60" si="165">AO61+AO62+AO63</f>
        <v>0</v>
      </c>
      <c r="AP60" s="146">
        <f t="shared" si="165"/>
        <v>0</v>
      </c>
      <c r="AQ60" s="146" t="e">
        <f>AP60/AO60*100</f>
        <v>#DIV/0!</v>
      </c>
      <c r="AR60" s="372"/>
    </row>
    <row r="61" spans="1:44" ht="31.9" customHeight="1" x14ac:dyDescent="0.25">
      <c r="A61" s="370"/>
      <c r="B61" s="371"/>
      <c r="C61" s="371"/>
      <c r="D61" s="178" t="s">
        <v>37</v>
      </c>
      <c r="E61" s="281">
        <f t="shared" si="151"/>
        <v>0</v>
      </c>
      <c r="F61" s="281">
        <f t="shared" si="152"/>
        <v>0</v>
      </c>
      <c r="G61" s="252" t="e">
        <f t="shared" si="153"/>
        <v>#DIV/0!</v>
      </c>
      <c r="H61" s="142"/>
      <c r="I61" s="142"/>
      <c r="J61" s="149"/>
      <c r="K61" s="142"/>
      <c r="L61" s="142"/>
      <c r="M61" s="149"/>
      <c r="N61" s="142"/>
      <c r="O61" s="142"/>
      <c r="P61" s="149"/>
      <c r="Q61" s="142"/>
      <c r="R61" s="142"/>
      <c r="S61" s="149"/>
      <c r="T61" s="142"/>
      <c r="U61" s="142"/>
      <c r="V61" s="149"/>
      <c r="W61" s="142"/>
      <c r="X61" s="142"/>
      <c r="Y61" s="149"/>
      <c r="Z61" s="142"/>
      <c r="AA61" s="142"/>
      <c r="AB61" s="149"/>
      <c r="AC61" s="142"/>
      <c r="AD61" s="142"/>
      <c r="AE61" s="149"/>
      <c r="AF61" s="142"/>
      <c r="AG61" s="142"/>
      <c r="AH61" s="149"/>
      <c r="AI61" s="142"/>
      <c r="AJ61" s="142"/>
      <c r="AK61" s="149"/>
      <c r="AL61" s="142"/>
      <c r="AM61" s="142"/>
      <c r="AN61" s="149"/>
      <c r="AO61" s="142"/>
      <c r="AP61" s="142"/>
      <c r="AQ61" s="149"/>
      <c r="AR61" s="373"/>
    </row>
    <row r="62" spans="1:44" ht="34.9" customHeight="1" x14ac:dyDescent="0.25">
      <c r="A62" s="370"/>
      <c r="B62" s="371"/>
      <c r="C62" s="371"/>
      <c r="D62" s="178" t="s">
        <v>2</v>
      </c>
      <c r="E62" s="281">
        <f t="shared" si="151"/>
        <v>0</v>
      </c>
      <c r="F62" s="281">
        <f t="shared" si="152"/>
        <v>0</v>
      </c>
      <c r="G62" s="252" t="e">
        <f t="shared" si="153"/>
        <v>#DIV/0!</v>
      </c>
      <c r="H62" s="142"/>
      <c r="I62" s="142"/>
      <c r="J62" s="149"/>
      <c r="K62" s="142"/>
      <c r="L62" s="142"/>
      <c r="M62" s="149"/>
      <c r="N62" s="142"/>
      <c r="O62" s="142"/>
      <c r="P62" s="149"/>
      <c r="Q62" s="142"/>
      <c r="R62" s="142"/>
      <c r="S62" s="149"/>
      <c r="T62" s="142"/>
      <c r="U62" s="142"/>
      <c r="V62" s="149"/>
      <c r="W62" s="142"/>
      <c r="X62" s="142"/>
      <c r="Y62" s="149"/>
      <c r="Z62" s="142"/>
      <c r="AA62" s="142"/>
      <c r="AB62" s="149"/>
      <c r="AC62" s="142"/>
      <c r="AD62" s="142"/>
      <c r="AE62" s="149"/>
      <c r="AF62" s="142"/>
      <c r="AG62" s="142"/>
      <c r="AH62" s="149"/>
      <c r="AI62" s="142"/>
      <c r="AJ62" s="142"/>
      <c r="AK62" s="149"/>
      <c r="AL62" s="142"/>
      <c r="AM62" s="142"/>
      <c r="AN62" s="149"/>
      <c r="AO62" s="142"/>
      <c r="AP62" s="142"/>
      <c r="AQ62" s="149"/>
      <c r="AR62" s="373"/>
    </row>
    <row r="63" spans="1:44" ht="21.75" customHeight="1" x14ac:dyDescent="0.25">
      <c r="A63" s="370"/>
      <c r="B63" s="371"/>
      <c r="C63" s="371"/>
      <c r="D63" s="179" t="s">
        <v>43</v>
      </c>
      <c r="E63" s="281">
        <f t="shared" si="151"/>
        <v>0</v>
      </c>
      <c r="F63" s="281">
        <f t="shared" si="152"/>
        <v>0</v>
      </c>
      <c r="G63" s="252" t="e">
        <f t="shared" si="153"/>
        <v>#DIV/0!</v>
      </c>
      <c r="H63" s="142"/>
      <c r="I63" s="142"/>
      <c r="J63" s="149"/>
      <c r="K63" s="142"/>
      <c r="L63" s="142"/>
      <c r="M63" s="149"/>
      <c r="N63" s="142"/>
      <c r="O63" s="142"/>
      <c r="P63" s="149"/>
      <c r="Q63" s="142"/>
      <c r="R63" s="142"/>
      <c r="S63" s="149"/>
      <c r="T63" s="142"/>
      <c r="U63" s="142"/>
      <c r="V63" s="149"/>
      <c r="W63" s="142"/>
      <c r="X63" s="142"/>
      <c r="Y63" s="149"/>
      <c r="Z63" s="142"/>
      <c r="AA63" s="142"/>
      <c r="AB63" s="149"/>
      <c r="AC63" s="142"/>
      <c r="AD63" s="142"/>
      <c r="AE63" s="149"/>
      <c r="AF63" s="142"/>
      <c r="AG63" s="142"/>
      <c r="AH63" s="149"/>
      <c r="AI63" s="142"/>
      <c r="AJ63" s="142"/>
      <c r="AK63" s="149"/>
      <c r="AL63" s="142"/>
      <c r="AM63" s="142"/>
      <c r="AN63" s="149"/>
      <c r="AO63" s="142"/>
      <c r="AP63" s="142"/>
      <c r="AQ63" s="149"/>
      <c r="AR63" s="373"/>
    </row>
    <row r="64" spans="1:44" ht="34.9" customHeight="1" x14ac:dyDescent="0.25">
      <c r="A64" s="370"/>
      <c r="B64" s="371"/>
      <c r="C64" s="371"/>
      <c r="D64" s="224" t="s">
        <v>265</v>
      </c>
      <c r="E64" s="281">
        <f t="shared" si="151"/>
        <v>0</v>
      </c>
      <c r="F64" s="281">
        <f t="shared" si="152"/>
        <v>0</v>
      </c>
      <c r="G64" s="252" t="e">
        <f t="shared" si="153"/>
        <v>#DIV/0!</v>
      </c>
      <c r="H64" s="142"/>
      <c r="I64" s="142"/>
      <c r="J64" s="149"/>
      <c r="K64" s="142"/>
      <c r="L64" s="142"/>
      <c r="M64" s="149"/>
      <c r="N64" s="142"/>
      <c r="O64" s="142"/>
      <c r="P64" s="149"/>
      <c r="Q64" s="142"/>
      <c r="R64" s="142"/>
      <c r="S64" s="149"/>
      <c r="T64" s="142"/>
      <c r="U64" s="142"/>
      <c r="V64" s="149"/>
      <c r="W64" s="142"/>
      <c r="X64" s="142"/>
      <c r="Y64" s="149"/>
      <c r="Z64" s="142"/>
      <c r="AA64" s="142"/>
      <c r="AB64" s="149"/>
      <c r="AC64" s="142"/>
      <c r="AD64" s="142"/>
      <c r="AE64" s="149"/>
      <c r="AF64" s="142"/>
      <c r="AG64" s="142"/>
      <c r="AH64" s="149"/>
      <c r="AI64" s="142"/>
      <c r="AJ64" s="142"/>
      <c r="AK64" s="149"/>
      <c r="AL64" s="142"/>
      <c r="AM64" s="142"/>
      <c r="AN64" s="149"/>
      <c r="AO64" s="142"/>
      <c r="AP64" s="142"/>
      <c r="AQ64" s="149"/>
      <c r="AR64" s="373"/>
    </row>
    <row r="65" spans="1:44" ht="18.75" customHeight="1" x14ac:dyDescent="0.25">
      <c r="A65" s="370" t="s">
        <v>459</v>
      </c>
      <c r="B65" s="371" t="s">
        <v>432</v>
      </c>
      <c r="C65" s="371" t="s">
        <v>357</v>
      </c>
      <c r="D65" s="150" t="s">
        <v>41</v>
      </c>
      <c r="E65" s="281">
        <f t="shared" ref="E65:E69" si="166">H65+K65+N65+Q65+T65+W65+Z65+AC65+AF65+AI65+AL65+AO65</f>
        <v>13966.04</v>
      </c>
      <c r="F65" s="281">
        <f t="shared" ref="F65:F69" si="167">I65+L65+O65+R65+U65+X65+AA65+AD65+AG65+AJ65+AM65+AP65</f>
        <v>0</v>
      </c>
      <c r="G65" s="252">
        <f t="shared" ref="G65:G69" si="168">F65/E65</f>
        <v>0</v>
      </c>
      <c r="H65" s="146">
        <f>H66+H67+H68</f>
        <v>0</v>
      </c>
      <c r="I65" s="146">
        <f t="shared" ref="I65" si="169">I66+I67+I68</f>
        <v>0</v>
      </c>
      <c r="J65" s="146" t="e">
        <f>I65/H65*100</f>
        <v>#DIV/0!</v>
      </c>
      <c r="K65" s="146">
        <f t="shared" ref="K65:L65" si="170">K66+K67+K68</f>
        <v>0</v>
      </c>
      <c r="L65" s="146">
        <f t="shared" si="170"/>
        <v>0</v>
      </c>
      <c r="M65" s="146" t="e">
        <f>L65/K65*100</f>
        <v>#DIV/0!</v>
      </c>
      <c r="N65" s="146">
        <f t="shared" ref="N65:O65" si="171">N66+N67+N68</f>
        <v>0</v>
      </c>
      <c r="O65" s="146">
        <f t="shared" si="171"/>
        <v>0</v>
      </c>
      <c r="P65" s="146" t="e">
        <f>O65/N65*100</f>
        <v>#DIV/0!</v>
      </c>
      <c r="Q65" s="146">
        <f t="shared" ref="Q65:R65" si="172">Q66+Q67+Q68</f>
        <v>0</v>
      </c>
      <c r="R65" s="146">
        <f t="shared" si="172"/>
        <v>0</v>
      </c>
      <c r="S65" s="146" t="e">
        <f>R65/Q65*100</f>
        <v>#DIV/0!</v>
      </c>
      <c r="T65" s="146">
        <f t="shared" ref="T65:U65" si="173">T66+T67+T68</f>
        <v>0</v>
      </c>
      <c r="U65" s="146">
        <f t="shared" si="173"/>
        <v>0</v>
      </c>
      <c r="V65" s="146" t="e">
        <f>U65/T65*100</f>
        <v>#DIV/0!</v>
      </c>
      <c r="W65" s="146">
        <f t="shared" ref="W65:X65" si="174">W66+W67+W68</f>
        <v>0</v>
      </c>
      <c r="X65" s="146">
        <f t="shared" si="174"/>
        <v>0</v>
      </c>
      <c r="Y65" s="146" t="e">
        <f>X65/W65*100</f>
        <v>#DIV/0!</v>
      </c>
      <c r="Z65" s="146">
        <f t="shared" ref="Z65:AA65" si="175">Z66+Z67+Z68</f>
        <v>0</v>
      </c>
      <c r="AA65" s="146">
        <f t="shared" si="175"/>
        <v>0</v>
      </c>
      <c r="AB65" s="146" t="e">
        <f>AA65/Z65*100</f>
        <v>#DIV/0!</v>
      </c>
      <c r="AC65" s="146">
        <f t="shared" ref="AC65:AD65" si="176">AC66+AC67+AC68</f>
        <v>0</v>
      </c>
      <c r="AD65" s="146">
        <f t="shared" si="176"/>
        <v>0</v>
      </c>
      <c r="AE65" s="146" t="e">
        <f>AD65/AC65*100</f>
        <v>#DIV/0!</v>
      </c>
      <c r="AF65" s="146">
        <f t="shared" ref="AF65:AG65" si="177">AF66+AF67+AF68</f>
        <v>0</v>
      </c>
      <c r="AG65" s="146">
        <f t="shared" si="177"/>
        <v>0</v>
      </c>
      <c r="AH65" s="146" t="e">
        <f>AG65/AF65*100</f>
        <v>#DIV/0!</v>
      </c>
      <c r="AI65" s="146">
        <f t="shared" ref="AI65:AJ65" si="178">AI66+AI67+AI68</f>
        <v>0</v>
      </c>
      <c r="AJ65" s="146">
        <f t="shared" si="178"/>
        <v>0</v>
      </c>
      <c r="AK65" s="146" t="e">
        <f>AJ65/AI65*100</f>
        <v>#DIV/0!</v>
      </c>
      <c r="AL65" s="146">
        <f t="shared" ref="AL65:AM65" si="179">AL66+AL67+AL68</f>
        <v>0</v>
      </c>
      <c r="AM65" s="146">
        <f t="shared" si="179"/>
        <v>0</v>
      </c>
      <c r="AN65" s="146" t="e">
        <f>AM65/AL65*100</f>
        <v>#DIV/0!</v>
      </c>
      <c r="AO65" s="146">
        <f t="shared" ref="AO65:AP65" si="180">AO66+AO67+AO68</f>
        <v>13966.04</v>
      </c>
      <c r="AP65" s="146">
        <f t="shared" si="180"/>
        <v>0</v>
      </c>
      <c r="AQ65" s="146">
        <f>AP65/AO65*100</f>
        <v>0</v>
      </c>
      <c r="AR65" s="372"/>
    </row>
    <row r="66" spans="1:44" ht="31.9" customHeight="1" x14ac:dyDescent="0.25">
      <c r="A66" s="370"/>
      <c r="B66" s="371"/>
      <c r="C66" s="371"/>
      <c r="D66" s="178" t="s">
        <v>37</v>
      </c>
      <c r="E66" s="281">
        <f t="shared" si="166"/>
        <v>0</v>
      </c>
      <c r="F66" s="281">
        <f t="shared" si="167"/>
        <v>0</v>
      </c>
      <c r="G66" s="252" t="e">
        <f t="shared" si="168"/>
        <v>#DIV/0!</v>
      </c>
      <c r="H66" s="142"/>
      <c r="I66" s="142"/>
      <c r="J66" s="149"/>
      <c r="K66" s="142"/>
      <c r="L66" s="142"/>
      <c r="M66" s="149"/>
      <c r="N66" s="142"/>
      <c r="O66" s="142"/>
      <c r="P66" s="149"/>
      <c r="Q66" s="142"/>
      <c r="R66" s="142"/>
      <c r="S66" s="149"/>
      <c r="T66" s="142"/>
      <c r="U66" s="142"/>
      <c r="V66" s="149"/>
      <c r="W66" s="142"/>
      <c r="X66" s="142"/>
      <c r="Y66" s="149"/>
      <c r="Z66" s="142"/>
      <c r="AA66" s="142"/>
      <c r="AB66" s="149"/>
      <c r="AC66" s="142"/>
      <c r="AD66" s="142"/>
      <c r="AE66" s="149"/>
      <c r="AF66" s="142"/>
      <c r="AG66" s="142"/>
      <c r="AH66" s="149"/>
      <c r="AI66" s="142"/>
      <c r="AJ66" s="142"/>
      <c r="AK66" s="149"/>
      <c r="AL66" s="142"/>
      <c r="AM66" s="142"/>
      <c r="AN66" s="149"/>
      <c r="AO66" s="142"/>
      <c r="AP66" s="142"/>
      <c r="AQ66" s="149"/>
      <c r="AR66" s="373"/>
    </row>
    <row r="67" spans="1:44" ht="34.9" customHeight="1" x14ac:dyDescent="0.25">
      <c r="A67" s="370"/>
      <c r="B67" s="371"/>
      <c r="C67" s="371"/>
      <c r="D67" s="178" t="s">
        <v>2</v>
      </c>
      <c r="E67" s="281">
        <f t="shared" si="166"/>
        <v>0</v>
      </c>
      <c r="F67" s="281">
        <f t="shared" si="167"/>
        <v>0</v>
      </c>
      <c r="G67" s="252" t="e">
        <f t="shared" si="168"/>
        <v>#DIV/0!</v>
      </c>
      <c r="H67" s="142"/>
      <c r="I67" s="142"/>
      <c r="J67" s="149"/>
      <c r="K67" s="142"/>
      <c r="L67" s="142"/>
      <c r="M67" s="149"/>
      <c r="N67" s="142"/>
      <c r="O67" s="142"/>
      <c r="P67" s="149"/>
      <c r="Q67" s="142"/>
      <c r="R67" s="142"/>
      <c r="S67" s="149"/>
      <c r="T67" s="142"/>
      <c r="U67" s="142"/>
      <c r="V67" s="149"/>
      <c r="W67" s="142"/>
      <c r="X67" s="142"/>
      <c r="Y67" s="149"/>
      <c r="Z67" s="142"/>
      <c r="AA67" s="142"/>
      <c r="AB67" s="149"/>
      <c r="AC67" s="142"/>
      <c r="AD67" s="142"/>
      <c r="AE67" s="149"/>
      <c r="AF67" s="142"/>
      <c r="AG67" s="142"/>
      <c r="AH67" s="149"/>
      <c r="AI67" s="142"/>
      <c r="AJ67" s="142"/>
      <c r="AK67" s="149"/>
      <c r="AL67" s="142"/>
      <c r="AM67" s="142"/>
      <c r="AN67" s="149"/>
      <c r="AO67" s="142"/>
      <c r="AP67" s="142"/>
      <c r="AQ67" s="149"/>
      <c r="AR67" s="373"/>
    </row>
    <row r="68" spans="1:44" ht="21.75" customHeight="1" x14ac:dyDescent="0.25">
      <c r="A68" s="370"/>
      <c r="B68" s="371"/>
      <c r="C68" s="371"/>
      <c r="D68" s="179" t="s">
        <v>43</v>
      </c>
      <c r="E68" s="281">
        <f t="shared" si="166"/>
        <v>13966.04</v>
      </c>
      <c r="F68" s="281">
        <f t="shared" si="167"/>
        <v>0</v>
      </c>
      <c r="G68" s="252">
        <f t="shared" si="168"/>
        <v>0</v>
      </c>
      <c r="H68" s="142"/>
      <c r="I68" s="142"/>
      <c r="J68" s="149"/>
      <c r="K68" s="142"/>
      <c r="L68" s="142"/>
      <c r="M68" s="149"/>
      <c r="N68" s="142"/>
      <c r="O68" s="142"/>
      <c r="P68" s="149"/>
      <c r="Q68" s="142"/>
      <c r="R68" s="142"/>
      <c r="S68" s="149"/>
      <c r="T68" s="142"/>
      <c r="U68" s="142"/>
      <c r="V68" s="149"/>
      <c r="W68" s="142"/>
      <c r="X68" s="142"/>
      <c r="Y68" s="149"/>
      <c r="Z68" s="142"/>
      <c r="AA68" s="142"/>
      <c r="AB68" s="149"/>
      <c r="AC68" s="142"/>
      <c r="AD68" s="142"/>
      <c r="AE68" s="149"/>
      <c r="AF68" s="142"/>
      <c r="AG68" s="142"/>
      <c r="AH68" s="149"/>
      <c r="AI68" s="142"/>
      <c r="AJ68" s="142"/>
      <c r="AK68" s="149"/>
      <c r="AL68" s="142"/>
      <c r="AM68" s="142"/>
      <c r="AN68" s="149"/>
      <c r="AO68" s="257">
        <v>13966.04</v>
      </c>
      <c r="AP68" s="142"/>
      <c r="AQ68" s="149"/>
      <c r="AR68" s="373"/>
    </row>
    <row r="69" spans="1:44" ht="34.9" customHeight="1" x14ac:dyDescent="0.25">
      <c r="A69" s="370"/>
      <c r="B69" s="371"/>
      <c r="C69" s="371"/>
      <c r="D69" s="224" t="s">
        <v>265</v>
      </c>
      <c r="E69" s="281">
        <f t="shared" si="166"/>
        <v>0</v>
      </c>
      <c r="F69" s="281">
        <f t="shared" si="167"/>
        <v>0</v>
      </c>
      <c r="G69" s="252" t="e">
        <f t="shared" si="168"/>
        <v>#DIV/0!</v>
      </c>
      <c r="H69" s="142"/>
      <c r="I69" s="142"/>
      <c r="J69" s="149"/>
      <c r="K69" s="142"/>
      <c r="L69" s="142"/>
      <c r="M69" s="149"/>
      <c r="N69" s="142"/>
      <c r="O69" s="142"/>
      <c r="P69" s="149"/>
      <c r="Q69" s="142"/>
      <c r="R69" s="142"/>
      <c r="S69" s="149"/>
      <c r="T69" s="142"/>
      <c r="U69" s="142"/>
      <c r="V69" s="149"/>
      <c r="W69" s="142"/>
      <c r="X69" s="142"/>
      <c r="Y69" s="149"/>
      <c r="Z69" s="142"/>
      <c r="AA69" s="142"/>
      <c r="AB69" s="149"/>
      <c r="AC69" s="142"/>
      <c r="AD69" s="142"/>
      <c r="AE69" s="149"/>
      <c r="AF69" s="142"/>
      <c r="AG69" s="142"/>
      <c r="AH69" s="149"/>
      <c r="AI69" s="142"/>
      <c r="AJ69" s="142"/>
      <c r="AK69" s="149"/>
      <c r="AL69" s="142"/>
      <c r="AM69" s="142"/>
      <c r="AN69" s="149"/>
      <c r="AO69" s="142"/>
      <c r="AP69" s="142"/>
      <c r="AQ69" s="149"/>
      <c r="AR69" s="373"/>
    </row>
    <row r="70" spans="1:44" ht="18.75" customHeight="1" x14ac:dyDescent="0.25">
      <c r="A70" s="370" t="s">
        <v>433</v>
      </c>
      <c r="B70" s="371" t="s">
        <v>434</v>
      </c>
      <c r="C70" s="371" t="s">
        <v>357</v>
      </c>
      <c r="D70" s="150" t="s">
        <v>41</v>
      </c>
      <c r="E70" s="281">
        <f t="shared" si="75"/>
        <v>1320.5681199999999</v>
      </c>
      <c r="F70" s="281">
        <f t="shared" si="76"/>
        <v>374.86986000000002</v>
      </c>
      <c r="G70" s="252">
        <f t="shared" si="67"/>
        <v>0.28387014219304341</v>
      </c>
      <c r="H70" s="146">
        <f>H71+H72+H73</f>
        <v>0</v>
      </c>
      <c r="I70" s="146">
        <f t="shared" ref="I70" si="181">I71+I72+I73</f>
        <v>0</v>
      </c>
      <c r="J70" s="146" t="e">
        <f>I70/H70*100</f>
        <v>#DIV/0!</v>
      </c>
      <c r="K70" s="146">
        <f t="shared" ref="K70" si="182">K71+K72+K73</f>
        <v>374.86986000000002</v>
      </c>
      <c r="L70" s="146">
        <f t="shared" ref="L70" si="183">L71+L72+L73</f>
        <v>374.86986000000002</v>
      </c>
      <c r="M70" s="146">
        <f>L70/K70*100</f>
        <v>100</v>
      </c>
      <c r="N70" s="146">
        <f t="shared" ref="N70" si="184">N71+N72+N73</f>
        <v>0</v>
      </c>
      <c r="O70" s="146">
        <f t="shared" ref="O70" si="185">O71+O72+O73</f>
        <v>0</v>
      </c>
      <c r="P70" s="146" t="e">
        <f>O70/N70*100</f>
        <v>#DIV/0!</v>
      </c>
      <c r="Q70" s="146">
        <f t="shared" ref="Q70" si="186">Q71+Q72+Q73</f>
        <v>0</v>
      </c>
      <c r="R70" s="146">
        <f t="shared" ref="R70" si="187">R71+R72+R73</f>
        <v>0</v>
      </c>
      <c r="S70" s="146" t="e">
        <f>R70/Q70*100</f>
        <v>#DIV/0!</v>
      </c>
      <c r="T70" s="146">
        <f t="shared" ref="T70" si="188">T71+T72+T73</f>
        <v>0</v>
      </c>
      <c r="U70" s="146">
        <f t="shared" ref="U70" si="189">U71+U72+U73</f>
        <v>0</v>
      </c>
      <c r="V70" s="146" t="e">
        <f>U70/T70*100</f>
        <v>#DIV/0!</v>
      </c>
      <c r="W70" s="146">
        <f t="shared" ref="W70" si="190">W71+W72+W73</f>
        <v>0</v>
      </c>
      <c r="X70" s="146">
        <f t="shared" ref="X70" si="191">X71+X72+X73</f>
        <v>0</v>
      </c>
      <c r="Y70" s="146" t="e">
        <f>X70/W70*100</f>
        <v>#DIV/0!</v>
      </c>
      <c r="Z70" s="146">
        <f t="shared" ref="Z70" si="192">Z71+Z72+Z73</f>
        <v>0</v>
      </c>
      <c r="AA70" s="146">
        <f t="shared" ref="AA70" si="193">AA71+AA72+AA73</f>
        <v>0</v>
      </c>
      <c r="AB70" s="146" t="e">
        <f>AA70/Z70*100</f>
        <v>#DIV/0!</v>
      </c>
      <c r="AC70" s="146">
        <f t="shared" ref="AC70" si="194">AC71+AC72+AC73</f>
        <v>0</v>
      </c>
      <c r="AD70" s="146">
        <f t="shared" ref="AD70" si="195">AD71+AD72+AD73</f>
        <v>0</v>
      </c>
      <c r="AE70" s="146" t="e">
        <f>AD70/AC70*100</f>
        <v>#DIV/0!</v>
      </c>
      <c r="AF70" s="146">
        <f t="shared" ref="AF70" si="196">AF71+AF72+AF73</f>
        <v>0</v>
      </c>
      <c r="AG70" s="146">
        <f t="shared" ref="AG70" si="197">AG71+AG72+AG73</f>
        <v>0</v>
      </c>
      <c r="AH70" s="146" t="e">
        <f>AG70/AF70*100</f>
        <v>#DIV/0!</v>
      </c>
      <c r="AI70" s="146">
        <f t="shared" ref="AI70" si="198">AI71+AI72+AI73</f>
        <v>0</v>
      </c>
      <c r="AJ70" s="146">
        <f t="shared" ref="AJ70" si="199">AJ71+AJ72+AJ73</f>
        <v>0</v>
      </c>
      <c r="AK70" s="146" t="e">
        <f>AJ70/AI70*100</f>
        <v>#DIV/0!</v>
      </c>
      <c r="AL70" s="146">
        <f t="shared" ref="AL70" si="200">AL71+AL72+AL73</f>
        <v>0</v>
      </c>
      <c r="AM70" s="146">
        <f t="shared" ref="AM70" si="201">AM71+AM72+AM73</f>
        <v>0</v>
      </c>
      <c r="AN70" s="146" t="e">
        <f>AM70/AL70*100</f>
        <v>#DIV/0!</v>
      </c>
      <c r="AO70" s="146">
        <f t="shared" ref="AO70" si="202">AO71+AO72+AO73</f>
        <v>945.69825999999989</v>
      </c>
      <c r="AP70" s="146">
        <f t="shared" ref="AP70" si="203">AP71+AP72+AP73</f>
        <v>0</v>
      </c>
      <c r="AQ70" s="146">
        <f>AP70/AO70*100</f>
        <v>0</v>
      </c>
      <c r="AR70" s="372"/>
    </row>
    <row r="71" spans="1:44" ht="31.9" customHeight="1" x14ac:dyDescent="0.25">
      <c r="A71" s="370"/>
      <c r="B71" s="371"/>
      <c r="C71" s="371"/>
      <c r="D71" s="178" t="s">
        <v>37</v>
      </c>
      <c r="E71" s="281">
        <f t="shared" si="75"/>
        <v>0</v>
      </c>
      <c r="F71" s="281">
        <f t="shared" si="76"/>
        <v>0</v>
      </c>
      <c r="G71" s="252" t="e">
        <f t="shared" si="67"/>
        <v>#DIV/0!</v>
      </c>
      <c r="H71" s="142"/>
      <c r="I71" s="142"/>
      <c r="J71" s="149"/>
      <c r="K71" s="142"/>
      <c r="L71" s="142"/>
      <c r="M71" s="149"/>
      <c r="N71" s="142"/>
      <c r="O71" s="142"/>
      <c r="P71" s="149"/>
      <c r="Q71" s="142"/>
      <c r="R71" s="142"/>
      <c r="S71" s="149"/>
      <c r="T71" s="142"/>
      <c r="U71" s="142"/>
      <c r="V71" s="149"/>
      <c r="W71" s="142"/>
      <c r="X71" s="142"/>
      <c r="Y71" s="149"/>
      <c r="Z71" s="142"/>
      <c r="AA71" s="142"/>
      <c r="AB71" s="149"/>
      <c r="AC71" s="142"/>
      <c r="AD71" s="142"/>
      <c r="AE71" s="149"/>
      <c r="AF71" s="142"/>
      <c r="AG71" s="142"/>
      <c r="AH71" s="149"/>
      <c r="AI71" s="142"/>
      <c r="AJ71" s="142"/>
      <c r="AK71" s="149"/>
      <c r="AL71" s="142"/>
      <c r="AM71" s="142"/>
      <c r="AN71" s="149"/>
      <c r="AO71" s="142"/>
      <c r="AP71" s="142"/>
      <c r="AQ71" s="149"/>
      <c r="AR71" s="373"/>
    </row>
    <row r="72" spans="1:44" ht="34.9" customHeight="1" x14ac:dyDescent="0.25">
      <c r="A72" s="370"/>
      <c r="B72" s="371"/>
      <c r="C72" s="371"/>
      <c r="D72" s="178" t="s">
        <v>2</v>
      </c>
      <c r="E72" s="281">
        <f t="shared" si="75"/>
        <v>0</v>
      </c>
      <c r="F72" s="281">
        <f t="shared" si="76"/>
        <v>0</v>
      </c>
      <c r="G72" s="252" t="e">
        <f t="shared" si="67"/>
        <v>#DIV/0!</v>
      </c>
      <c r="H72" s="142"/>
      <c r="I72" s="142"/>
      <c r="J72" s="149"/>
      <c r="K72" s="142"/>
      <c r="L72" s="142"/>
      <c r="M72" s="149"/>
      <c r="N72" s="142"/>
      <c r="O72" s="142"/>
      <c r="P72" s="149"/>
      <c r="Q72" s="142"/>
      <c r="R72" s="142"/>
      <c r="S72" s="149"/>
      <c r="T72" s="142"/>
      <c r="U72" s="142"/>
      <c r="V72" s="149"/>
      <c r="W72" s="142"/>
      <c r="X72" s="142"/>
      <c r="Y72" s="149"/>
      <c r="Z72" s="142"/>
      <c r="AA72" s="142"/>
      <c r="AB72" s="149"/>
      <c r="AC72" s="142"/>
      <c r="AD72" s="142"/>
      <c r="AE72" s="149"/>
      <c r="AF72" s="142"/>
      <c r="AG72" s="142"/>
      <c r="AH72" s="149"/>
      <c r="AI72" s="142"/>
      <c r="AJ72" s="142"/>
      <c r="AK72" s="149"/>
      <c r="AL72" s="142"/>
      <c r="AM72" s="142"/>
      <c r="AN72" s="149"/>
      <c r="AO72" s="142"/>
      <c r="AP72" s="142"/>
      <c r="AQ72" s="149"/>
      <c r="AR72" s="373"/>
    </row>
    <row r="73" spans="1:44" ht="21.75" customHeight="1" x14ac:dyDescent="0.25">
      <c r="A73" s="370"/>
      <c r="B73" s="371"/>
      <c r="C73" s="371"/>
      <c r="D73" s="179" t="s">
        <v>43</v>
      </c>
      <c r="E73" s="281">
        <f t="shared" si="75"/>
        <v>1320.5681199999999</v>
      </c>
      <c r="F73" s="281">
        <f t="shared" si="76"/>
        <v>374.86986000000002</v>
      </c>
      <c r="G73" s="252">
        <f t="shared" si="67"/>
        <v>0.28387014219304341</v>
      </c>
      <c r="H73" s="142"/>
      <c r="I73" s="142"/>
      <c r="J73" s="149"/>
      <c r="K73" s="142">
        <v>374.86986000000002</v>
      </c>
      <c r="L73" s="142">
        <v>374.86986000000002</v>
      </c>
      <c r="M73" s="149"/>
      <c r="N73" s="142"/>
      <c r="O73" s="142"/>
      <c r="P73" s="149"/>
      <c r="Q73" s="142"/>
      <c r="R73" s="142"/>
      <c r="S73" s="149"/>
      <c r="T73" s="142"/>
      <c r="U73" s="142"/>
      <c r="V73" s="149"/>
      <c r="W73" s="142"/>
      <c r="X73" s="142"/>
      <c r="Y73" s="149"/>
      <c r="Z73" s="142"/>
      <c r="AA73" s="142"/>
      <c r="AB73" s="149"/>
      <c r="AC73" s="142"/>
      <c r="AD73" s="142"/>
      <c r="AE73" s="149"/>
      <c r="AF73" s="142"/>
      <c r="AG73" s="142"/>
      <c r="AH73" s="149"/>
      <c r="AI73" s="142"/>
      <c r="AJ73" s="142"/>
      <c r="AK73" s="149"/>
      <c r="AL73" s="142"/>
      <c r="AM73" s="142"/>
      <c r="AN73" s="149"/>
      <c r="AO73" s="257">
        <f>1320.56812-374.86986</f>
        <v>945.69825999999989</v>
      </c>
      <c r="AP73" s="142"/>
      <c r="AQ73" s="149"/>
      <c r="AR73" s="373"/>
    </row>
    <row r="74" spans="1:44" ht="34.9" customHeight="1" x14ac:dyDescent="0.25">
      <c r="A74" s="370"/>
      <c r="B74" s="371"/>
      <c r="C74" s="371"/>
      <c r="D74" s="224" t="s">
        <v>265</v>
      </c>
      <c r="E74" s="281">
        <f t="shared" si="75"/>
        <v>0</v>
      </c>
      <c r="F74" s="281">
        <f t="shared" si="76"/>
        <v>0</v>
      </c>
      <c r="G74" s="252" t="e">
        <f t="shared" si="67"/>
        <v>#DIV/0!</v>
      </c>
      <c r="H74" s="142"/>
      <c r="I74" s="142"/>
      <c r="J74" s="149"/>
      <c r="K74" s="142"/>
      <c r="L74" s="142"/>
      <c r="M74" s="149"/>
      <c r="N74" s="142"/>
      <c r="O74" s="142"/>
      <c r="P74" s="149"/>
      <c r="Q74" s="142"/>
      <c r="R74" s="142"/>
      <c r="S74" s="149"/>
      <c r="T74" s="142"/>
      <c r="U74" s="142"/>
      <c r="V74" s="149"/>
      <c r="W74" s="142"/>
      <c r="X74" s="142"/>
      <c r="Y74" s="149"/>
      <c r="Z74" s="142"/>
      <c r="AA74" s="142"/>
      <c r="AB74" s="149"/>
      <c r="AC74" s="142"/>
      <c r="AD74" s="142"/>
      <c r="AE74" s="149"/>
      <c r="AF74" s="142"/>
      <c r="AG74" s="142"/>
      <c r="AH74" s="149"/>
      <c r="AI74" s="142"/>
      <c r="AJ74" s="142"/>
      <c r="AK74" s="149"/>
      <c r="AL74" s="142"/>
      <c r="AM74" s="142"/>
      <c r="AN74" s="149"/>
      <c r="AO74" s="142"/>
      <c r="AP74" s="142"/>
      <c r="AQ74" s="149"/>
      <c r="AR74" s="373"/>
    </row>
    <row r="75" spans="1:44" ht="18.75" customHeight="1" x14ac:dyDescent="0.25">
      <c r="A75" s="370" t="s">
        <v>435</v>
      </c>
      <c r="B75" s="371" t="s">
        <v>436</v>
      </c>
      <c r="C75" s="371" t="s">
        <v>357</v>
      </c>
      <c r="D75" s="150" t="s">
        <v>41</v>
      </c>
      <c r="E75" s="281">
        <f t="shared" si="75"/>
        <v>14664.8</v>
      </c>
      <c r="F75" s="281">
        <f t="shared" si="76"/>
        <v>0</v>
      </c>
      <c r="G75" s="252">
        <f t="shared" si="67"/>
        <v>0</v>
      </c>
      <c r="H75" s="146">
        <f>H76+H77+H78</f>
        <v>0</v>
      </c>
      <c r="I75" s="146">
        <f t="shared" ref="I75" si="204">I76+I77+I78</f>
        <v>0</v>
      </c>
      <c r="J75" s="146" t="e">
        <f>I75/H75*100</f>
        <v>#DIV/0!</v>
      </c>
      <c r="K75" s="146">
        <f t="shared" ref="K75" si="205">K76+K77+K78</f>
        <v>0</v>
      </c>
      <c r="L75" s="146">
        <f t="shared" ref="L75" si="206">L76+L77+L78</f>
        <v>0</v>
      </c>
      <c r="M75" s="146" t="e">
        <f>L75/K75*100</f>
        <v>#DIV/0!</v>
      </c>
      <c r="N75" s="146">
        <f t="shared" ref="N75" si="207">N76+N77+N78</f>
        <v>0</v>
      </c>
      <c r="O75" s="146">
        <f t="shared" ref="O75" si="208">O76+O77+O78</f>
        <v>0</v>
      </c>
      <c r="P75" s="146" t="e">
        <f>O75/N75*100</f>
        <v>#DIV/0!</v>
      </c>
      <c r="Q75" s="146">
        <f t="shared" ref="Q75" si="209">Q76+Q77+Q78</f>
        <v>0</v>
      </c>
      <c r="R75" s="146">
        <f t="shared" ref="R75" si="210">R76+R77+R78</f>
        <v>0</v>
      </c>
      <c r="S75" s="146" t="e">
        <f>R75/Q75*100</f>
        <v>#DIV/0!</v>
      </c>
      <c r="T75" s="146">
        <f t="shared" ref="T75" si="211">T76+T77+T78</f>
        <v>0</v>
      </c>
      <c r="U75" s="146">
        <f t="shared" ref="U75" si="212">U76+U77+U78</f>
        <v>0</v>
      </c>
      <c r="V75" s="146" t="e">
        <f>U75/T75*100</f>
        <v>#DIV/0!</v>
      </c>
      <c r="W75" s="146">
        <f t="shared" ref="W75" si="213">W76+W77+W78</f>
        <v>0</v>
      </c>
      <c r="X75" s="146">
        <f t="shared" ref="X75" si="214">X76+X77+X78</f>
        <v>0</v>
      </c>
      <c r="Y75" s="146" t="e">
        <f>X75/W75*100</f>
        <v>#DIV/0!</v>
      </c>
      <c r="Z75" s="146">
        <f t="shared" ref="Z75" si="215">Z76+Z77+Z78</f>
        <v>0</v>
      </c>
      <c r="AA75" s="146">
        <f t="shared" ref="AA75" si="216">AA76+AA77+AA78</f>
        <v>0</v>
      </c>
      <c r="AB75" s="146" t="e">
        <f>AA75/Z75*100</f>
        <v>#DIV/0!</v>
      </c>
      <c r="AC75" s="146">
        <f t="shared" ref="AC75" si="217">AC76+AC77+AC78</f>
        <v>0</v>
      </c>
      <c r="AD75" s="146">
        <f t="shared" ref="AD75" si="218">AD76+AD77+AD78</f>
        <v>0</v>
      </c>
      <c r="AE75" s="146" t="e">
        <f>AD75/AC75*100</f>
        <v>#DIV/0!</v>
      </c>
      <c r="AF75" s="146">
        <f t="shared" ref="AF75" si="219">AF76+AF77+AF78</f>
        <v>0</v>
      </c>
      <c r="AG75" s="146">
        <f t="shared" ref="AG75" si="220">AG76+AG77+AG78</f>
        <v>0</v>
      </c>
      <c r="AH75" s="146" t="e">
        <f>AG75/AF75*100</f>
        <v>#DIV/0!</v>
      </c>
      <c r="AI75" s="146">
        <f t="shared" ref="AI75" si="221">AI76+AI77+AI78</f>
        <v>0</v>
      </c>
      <c r="AJ75" s="146">
        <f t="shared" ref="AJ75" si="222">AJ76+AJ77+AJ78</f>
        <v>0</v>
      </c>
      <c r="AK75" s="146" t="e">
        <f>AJ75/AI75*100</f>
        <v>#DIV/0!</v>
      </c>
      <c r="AL75" s="146">
        <f t="shared" ref="AL75" si="223">AL76+AL77+AL78</f>
        <v>0</v>
      </c>
      <c r="AM75" s="146">
        <f t="shared" ref="AM75" si="224">AM76+AM77+AM78</f>
        <v>0</v>
      </c>
      <c r="AN75" s="146" t="e">
        <f>AM75/AL75*100</f>
        <v>#DIV/0!</v>
      </c>
      <c r="AO75" s="146">
        <f t="shared" ref="AO75" si="225">AO76+AO77+AO78</f>
        <v>14664.8</v>
      </c>
      <c r="AP75" s="146">
        <f t="shared" ref="AP75" si="226">AP76+AP77+AP78</f>
        <v>0</v>
      </c>
      <c r="AQ75" s="146">
        <f>AP75/AO75*100</f>
        <v>0</v>
      </c>
      <c r="AR75" s="372"/>
    </row>
    <row r="76" spans="1:44" ht="31.9" customHeight="1" x14ac:dyDescent="0.25">
      <c r="A76" s="370"/>
      <c r="B76" s="371"/>
      <c r="C76" s="371"/>
      <c r="D76" s="178" t="s">
        <v>37</v>
      </c>
      <c r="E76" s="281">
        <f t="shared" si="75"/>
        <v>0</v>
      </c>
      <c r="F76" s="281">
        <f t="shared" si="76"/>
        <v>0</v>
      </c>
      <c r="G76" s="252" t="e">
        <f t="shared" si="67"/>
        <v>#DIV/0!</v>
      </c>
      <c r="H76" s="142">
        <f>H81+H86</f>
        <v>0</v>
      </c>
      <c r="I76" s="142">
        <f t="shared" ref="I76:AQ76" si="227">I81+I86</f>
        <v>0</v>
      </c>
      <c r="J76" s="142">
        <f t="shared" si="227"/>
        <v>0</v>
      </c>
      <c r="K76" s="142">
        <f t="shared" si="227"/>
        <v>0</v>
      </c>
      <c r="L76" s="142">
        <f t="shared" si="227"/>
        <v>0</v>
      </c>
      <c r="M76" s="142">
        <f t="shared" si="227"/>
        <v>0</v>
      </c>
      <c r="N76" s="142">
        <f t="shared" si="227"/>
        <v>0</v>
      </c>
      <c r="O76" s="142">
        <f t="shared" si="227"/>
        <v>0</v>
      </c>
      <c r="P76" s="142">
        <f t="shared" si="227"/>
        <v>0</v>
      </c>
      <c r="Q76" s="142">
        <f t="shared" si="227"/>
        <v>0</v>
      </c>
      <c r="R76" s="142">
        <f t="shared" si="227"/>
        <v>0</v>
      </c>
      <c r="S76" s="142">
        <f t="shared" si="227"/>
        <v>0</v>
      </c>
      <c r="T76" s="142">
        <f t="shared" si="227"/>
        <v>0</v>
      </c>
      <c r="U76" s="142">
        <f t="shared" si="227"/>
        <v>0</v>
      </c>
      <c r="V76" s="142">
        <f t="shared" si="227"/>
        <v>0</v>
      </c>
      <c r="W76" s="142">
        <f t="shared" si="227"/>
        <v>0</v>
      </c>
      <c r="X76" s="142">
        <f t="shared" si="227"/>
        <v>0</v>
      </c>
      <c r="Y76" s="142">
        <f t="shared" si="227"/>
        <v>0</v>
      </c>
      <c r="Z76" s="142">
        <f t="shared" si="227"/>
        <v>0</v>
      </c>
      <c r="AA76" s="142">
        <f t="shared" si="227"/>
        <v>0</v>
      </c>
      <c r="AB76" s="142">
        <f t="shared" si="227"/>
        <v>0</v>
      </c>
      <c r="AC76" s="142">
        <f t="shared" si="227"/>
        <v>0</v>
      </c>
      <c r="AD76" s="142">
        <f t="shared" si="227"/>
        <v>0</v>
      </c>
      <c r="AE76" s="142">
        <f t="shared" si="227"/>
        <v>0</v>
      </c>
      <c r="AF76" s="142">
        <f t="shared" si="227"/>
        <v>0</v>
      </c>
      <c r="AG76" s="142">
        <f t="shared" si="227"/>
        <v>0</v>
      </c>
      <c r="AH76" s="142">
        <f t="shared" si="227"/>
        <v>0</v>
      </c>
      <c r="AI76" s="142">
        <f t="shared" si="227"/>
        <v>0</v>
      </c>
      <c r="AJ76" s="142">
        <f t="shared" si="227"/>
        <v>0</v>
      </c>
      <c r="AK76" s="142">
        <f t="shared" si="227"/>
        <v>0</v>
      </c>
      <c r="AL76" s="142">
        <f t="shared" si="227"/>
        <v>0</v>
      </c>
      <c r="AM76" s="142">
        <f t="shared" si="227"/>
        <v>0</v>
      </c>
      <c r="AN76" s="142">
        <f t="shared" si="227"/>
        <v>0</v>
      </c>
      <c r="AO76" s="142">
        <f t="shared" si="227"/>
        <v>0</v>
      </c>
      <c r="AP76" s="142">
        <f t="shared" si="227"/>
        <v>0</v>
      </c>
      <c r="AQ76" s="142">
        <f t="shared" si="227"/>
        <v>0</v>
      </c>
      <c r="AR76" s="373"/>
    </row>
    <row r="77" spans="1:44" ht="34.9" customHeight="1" x14ac:dyDescent="0.25">
      <c r="A77" s="370"/>
      <c r="B77" s="371"/>
      <c r="C77" s="371"/>
      <c r="D77" s="178" t="s">
        <v>2</v>
      </c>
      <c r="E77" s="281">
        <f t="shared" si="75"/>
        <v>0</v>
      </c>
      <c r="F77" s="281">
        <f t="shared" si="76"/>
        <v>0</v>
      </c>
      <c r="G77" s="252" t="e">
        <f t="shared" si="67"/>
        <v>#DIV/0!</v>
      </c>
      <c r="H77" s="142">
        <f t="shared" ref="H77:AQ77" si="228">H82+H87</f>
        <v>0</v>
      </c>
      <c r="I77" s="142">
        <f t="shared" si="228"/>
        <v>0</v>
      </c>
      <c r="J77" s="142">
        <f t="shared" si="228"/>
        <v>0</v>
      </c>
      <c r="K77" s="142">
        <f t="shared" si="228"/>
        <v>0</v>
      </c>
      <c r="L77" s="142">
        <f t="shared" si="228"/>
        <v>0</v>
      </c>
      <c r="M77" s="142">
        <f t="shared" si="228"/>
        <v>0</v>
      </c>
      <c r="N77" s="142">
        <f t="shared" si="228"/>
        <v>0</v>
      </c>
      <c r="O77" s="142">
        <f t="shared" si="228"/>
        <v>0</v>
      </c>
      <c r="P77" s="142">
        <f t="shared" si="228"/>
        <v>0</v>
      </c>
      <c r="Q77" s="142">
        <f t="shared" si="228"/>
        <v>0</v>
      </c>
      <c r="R77" s="142">
        <f t="shared" si="228"/>
        <v>0</v>
      </c>
      <c r="S77" s="142">
        <f t="shared" si="228"/>
        <v>0</v>
      </c>
      <c r="T77" s="142">
        <f t="shared" si="228"/>
        <v>0</v>
      </c>
      <c r="U77" s="142">
        <f t="shared" si="228"/>
        <v>0</v>
      </c>
      <c r="V77" s="142">
        <f t="shared" si="228"/>
        <v>0</v>
      </c>
      <c r="W77" s="142">
        <f t="shared" si="228"/>
        <v>0</v>
      </c>
      <c r="X77" s="142">
        <f t="shared" si="228"/>
        <v>0</v>
      </c>
      <c r="Y77" s="142">
        <f t="shared" si="228"/>
        <v>0</v>
      </c>
      <c r="Z77" s="142">
        <f t="shared" si="228"/>
        <v>0</v>
      </c>
      <c r="AA77" s="142">
        <f t="shared" si="228"/>
        <v>0</v>
      </c>
      <c r="AB77" s="142">
        <f t="shared" si="228"/>
        <v>0</v>
      </c>
      <c r="AC77" s="142">
        <f t="shared" si="228"/>
        <v>0</v>
      </c>
      <c r="AD77" s="142">
        <f t="shared" si="228"/>
        <v>0</v>
      </c>
      <c r="AE77" s="142">
        <f t="shared" si="228"/>
        <v>0</v>
      </c>
      <c r="AF77" s="142">
        <f t="shared" si="228"/>
        <v>0</v>
      </c>
      <c r="AG77" s="142">
        <f t="shared" si="228"/>
        <v>0</v>
      </c>
      <c r="AH77" s="142">
        <f t="shared" si="228"/>
        <v>0</v>
      </c>
      <c r="AI77" s="142">
        <f t="shared" si="228"/>
        <v>0</v>
      </c>
      <c r="AJ77" s="142">
        <f t="shared" si="228"/>
        <v>0</v>
      </c>
      <c r="AK77" s="142">
        <f t="shared" si="228"/>
        <v>0</v>
      </c>
      <c r="AL77" s="142">
        <f t="shared" si="228"/>
        <v>0</v>
      </c>
      <c r="AM77" s="142">
        <f t="shared" si="228"/>
        <v>0</v>
      </c>
      <c r="AN77" s="142">
        <f t="shared" si="228"/>
        <v>0</v>
      </c>
      <c r="AO77" s="142">
        <f t="shared" si="228"/>
        <v>0</v>
      </c>
      <c r="AP77" s="142">
        <f t="shared" si="228"/>
        <v>0</v>
      </c>
      <c r="AQ77" s="142">
        <f t="shared" si="228"/>
        <v>0</v>
      </c>
      <c r="AR77" s="373"/>
    </row>
    <row r="78" spans="1:44" ht="21.75" customHeight="1" x14ac:dyDescent="0.25">
      <c r="A78" s="370"/>
      <c r="B78" s="371"/>
      <c r="C78" s="371"/>
      <c r="D78" s="179" t="s">
        <v>43</v>
      </c>
      <c r="E78" s="281">
        <f t="shared" si="75"/>
        <v>14664.8</v>
      </c>
      <c r="F78" s="281">
        <f t="shared" si="76"/>
        <v>0</v>
      </c>
      <c r="G78" s="252">
        <f t="shared" si="67"/>
        <v>0</v>
      </c>
      <c r="H78" s="142">
        <f t="shared" ref="H78:AQ78" si="229">H83+H88</f>
        <v>0</v>
      </c>
      <c r="I78" s="142">
        <f t="shared" si="229"/>
        <v>0</v>
      </c>
      <c r="J78" s="142">
        <f t="shared" si="229"/>
        <v>0</v>
      </c>
      <c r="K78" s="142">
        <f t="shared" si="229"/>
        <v>0</v>
      </c>
      <c r="L78" s="142">
        <f t="shared" si="229"/>
        <v>0</v>
      </c>
      <c r="M78" s="142">
        <f t="shared" si="229"/>
        <v>0</v>
      </c>
      <c r="N78" s="142">
        <f t="shared" si="229"/>
        <v>0</v>
      </c>
      <c r="O78" s="142">
        <f t="shared" si="229"/>
        <v>0</v>
      </c>
      <c r="P78" s="142">
        <f t="shared" si="229"/>
        <v>0</v>
      </c>
      <c r="Q78" s="142">
        <f t="shared" si="229"/>
        <v>0</v>
      </c>
      <c r="R78" s="142">
        <f t="shared" si="229"/>
        <v>0</v>
      </c>
      <c r="S78" s="142">
        <f t="shared" si="229"/>
        <v>0</v>
      </c>
      <c r="T78" s="142">
        <f t="shared" si="229"/>
        <v>0</v>
      </c>
      <c r="U78" s="142">
        <f t="shared" si="229"/>
        <v>0</v>
      </c>
      <c r="V78" s="142">
        <f t="shared" si="229"/>
        <v>0</v>
      </c>
      <c r="W78" s="142">
        <f t="shared" si="229"/>
        <v>0</v>
      </c>
      <c r="X78" s="142">
        <f t="shared" si="229"/>
        <v>0</v>
      </c>
      <c r="Y78" s="142">
        <f t="shared" si="229"/>
        <v>0</v>
      </c>
      <c r="Z78" s="142">
        <f t="shared" si="229"/>
        <v>0</v>
      </c>
      <c r="AA78" s="142">
        <f t="shared" si="229"/>
        <v>0</v>
      </c>
      <c r="AB78" s="142">
        <f t="shared" si="229"/>
        <v>0</v>
      </c>
      <c r="AC78" s="142">
        <f t="shared" si="229"/>
        <v>0</v>
      </c>
      <c r="AD78" s="142">
        <f t="shared" si="229"/>
        <v>0</v>
      </c>
      <c r="AE78" s="142">
        <f t="shared" si="229"/>
        <v>0</v>
      </c>
      <c r="AF78" s="142">
        <f t="shared" si="229"/>
        <v>0</v>
      </c>
      <c r="AG78" s="142">
        <f t="shared" si="229"/>
        <v>0</v>
      </c>
      <c r="AH78" s="142">
        <f t="shared" si="229"/>
        <v>0</v>
      </c>
      <c r="AI78" s="142">
        <f t="shared" si="229"/>
        <v>0</v>
      </c>
      <c r="AJ78" s="142">
        <f t="shared" si="229"/>
        <v>0</v>
      </c>
      <c r="AK78" s="142">
        <f t="shared" si="229"/>
        <v>0</v>
      </c>
      <c r="AL78" s="142">
        <f t="shared" si="229"/>
        <v>0</v>
      </c>
      <c r="AM78" s="142">
        <f t="shared" si="229"/>
        <v>0</v>
      </c>
      <c r="AN78" s="142">
        <f t="shared" si="229"/>
        <v>0</v>
      </c>
      <c r="AO78" s="142">
        <f t="shared" si="229"/>
        <v>14664.8</v>
      </c>
      <c r="AP78" s="142">
        <f t="shared" si="229"/>
        <v>0</v>
      </c>
      <c r="AQ78" s="142">
        <f t="shared" si="229"/>
        <v>0</v>
      </c>
      <c r="AR78" s="373"/>
    </row>
    <row r="79" spans="1:44" ht="34.9" customHeight="1" x14ac:dyDescent="0.25">
      <c r="A79" s="370"/>
      <c r="B79" s="371"/>
      <c r="C79" s="371"/>
      <c r="D79" s="224" t="s">
        <v>265</v>
      </c>
      <c r="E79" s="281">
        <f t="shared" si="75"/>
        <v>0</v>
      </c>
      <c r="F79" s="281">
        <f t="shared" si="76"/>
        <v>0</v>
      </c>
      <c r="G79" s="252" t="e">
        <f t="shared" si="67"/>
        <v>#DIV/0!</v>
      </c>
      <c r="H79" s="142">
        <f t="shared" ref="H79:AQ79" si="230">H84+H89</f>
        <v>0</v>
      </c>
      <c r="I79" s="142">
        <f t="shared" si="230"/>
        <v>0</v>
      </c>
      <c r="J79" s="142">
        <f t="shared" si="230"/>
        <v>0</v>
      </c>
      <c r="K79" s="142">
        <f t="shared" si="230"/>
        <v>0</v>
      </c>
      <c r="L79" s="142">
        <f t="shared" si="230"/>
        <v>0</v>
      </c>
      <c r="M79" s="142">
        <f t="shared" si="230"/>
        <v>0</v>
      </c>
      <c r="N79" s="142">
        <f t="shared" si="230"/>
        <v>0</v>
      </c>
      <c r="O79" s="142">
        <f t="shared" si="230"/>
        <v>0</v>
      </c>
      <c r="P79" s="142">
        <f t="shared" si="230"/>
        <v>0</v>
      </c>
      <c r="Q79" s="142">
        <f t="shared" si="230"/>
        <v>0</v>
      </c>
      <c r="R79" s="142">
        <f t="shared" si="230"/>
        <v>0</v>
      </c>
      <c r="S79" s="142">
        <f t="shared" si="230"/>
        <v>0</v>
      </c>
      <c r="T79" s="142">
        <f t="shared" si="230"/>
        <v>0</v>
      </c>
      <c r="U79" s="142">
        <f t="shared" si="230"/>
        <v>0</v>
      </c>
      <c r="V79" s="142">
        <f t="shared" si="230"/>
        <v>0</v>
      </c>
      <c r="W79" s="142">
        <f t="shared" si="230"/>
        <v>0</v>
      </c>
      <c r="X79" s="142">
        <f t="shared" si="230"/>
        <v>0</v>
      </c>
      <c r="Y79" s="142">
        <f t="shared" si="230"/>
        <v>0</v>
      </c>
      <c r="Z79" s="142">
        <f t="shared" si="230"/>
        <v>0</v>
      </c>
      <c r="AA79" s="142">
        <f t="shared" si="230"/>
        <v>0</v>
      </c>
      <c r="AB79" s="142">
        <f t="shared" si="230"/>
        <v>0</v>
      </c>
      <c r="AC79" s="142">
        <f t="shared" si="230"/>
        <v>0</v>
      </c>
      <c r="AD79" s="142">
        <f t="shared" si="230"/>
        <v>0</v>
      </c>
      <c r="AE79" s="142">
        <f t="shared" si="230"/>
        <v>0</v>
      </c>
      <c r="AF79" s="142">
        <f t="shared" si="230"/>
        <v>0</v>
      </c>
      <c r="AG79" s="142">
        <f t="shared" si="230"/>
        <v>0</v>
      </c>
      <c r="AH79" s="142">
        <f t="shared" si="230"/>
        <v>0</v>
      </c>
      <c r="AI79" s="142">
        <f t="shared" si="230"/>
        <v>0</v>
      </c>
      <c r="AJ79" s="142">
        <f t="shared" si="230"/>
        <v>0</v>
      </c>
      <c r="AK79" s="142">
        <f t="shared" si="230"/>
        <v>0</v>
      </c>
      <c r="AL79" s="142">
        <f t="shared" si="230"/>
        <v>0</v>
      </c>
      <c r="AM79" s="142">
        <f t="shared" si="230"/>
        <v>0</v>
      </c>
      <c r="AN79" s="142">
        <f t="shared" si="230"/>
        <v>0</v>
      </c>
      <c r="AO79" s="142">
        <f t="shared" si="230"/>
        <v>0</v>
      </c>
      <c r="AP79" s="142">
        <f t="shared" si="230"/>
        <v>0</v>
      </c>
      <c r="AQ79" s="142">
        <f t="shared" si="230"/>
        <v>0</v>
      </c>
      <c r="AR79" s="373"/>
    </row>
    <row r="80" spans="1:44" ht="18.75" customHeight="1" x14ac:dyDescent="0.25">
      <c r="A80" s="370" t="s">
        <v>546</v>
      </c>
      <c r="B80" s="371" t="s">
        <v>437</v>
      </c>
      <c r="C80" s="371" t="s">
        <v>357</v>
      </c>
      <c r="D80" s="150" t="s">
        <v>41</v>
      </c>
      <c r="E80" s="281">
        <f t="shared" ref="E80:E84" si="231">H80+K80+N80+Q80+T80+W80+Z80+AC80+AF80+AI80+AL80+AO80</f>
        <v>0</v>
      </c>
      <c r="F80" s="281">
        <f t="shared" ref="F80:F84" si="232">I80+L80+O80+R80+U80+X80+AA80+AD80+AG80+AJ80+AM80+AP80</f>
        <v>0</v>
      </c>
      <c r="G80" s="252" t="e">
        <f t="shared" ref="G80:G84" si="233">F80/E80</f>
        <v>#DIV/0!</v>
      </c>
      <c r="H80" s="146">
        <f>H81+H82+H83</f>
        <v>0</v>
      </c>
      <c r="I80" s="146">
        <f t="shared" ref="I80" si="234">I81+I82+I83</f>
        <v>0</v>
      </c>
      <c r="J80" s="146" t="e">
        <f>I80/H80*100</f>
        <v>#DIV/0!</v>
      </c>
      <c r="K80" s="146">
        <f t="shared" ref="K80:L80" si="235">K81+K82+K83</f>
        <v>0</v>
      </c>
      <c r="L80" s="146">
        <f t="shared" si="235"/>
        <v>0</v>
      </c>
      <c r="M80" s="146" t="e">
        <f>L80/K80*100</f>
        <v>#DIV/0!</v>
      </c>
      <c r="N80" s="146">
        <f t="shared" ref="N80:O80" si="236">N81+N82+N83</f>
        <v>0</v>
      </c>
      <c r="O80" s="146">
        <f t="shared" si="236"/>
        <v>0</v>
      </c>
      <c r="P80" s="146" t="e">
        <f>O80/N80*100</f>
        <v>#DIV/0!</v>
      </c>
      <c r="Q80" s="146">
        <f t="shared" ref="Q80:R80" si="237">Q81+Q82+Q83</f>
        <v>0</v>
      </c>
      <c r="R80" s="146">
        <f t="shared" si="237"/>
        <v>0</v>
      </c>
      <c r="S80" s="146" t="e">
        <f>R80/Q80*100</f>
        <v>#DIV/0!</v>
      </c>
      <c r="T80" s="146">
        <f t="shared" ref="T80:U80" si="238">T81+T82+T83</f>
        <v>0</v>
      </c>
      <c r="U80" s="146">
        <f t="shared" si="238"/>
        <v>0</v>
      </c>
      <c r="V80" s="146" t="e">
        <f>U80/T80*100</f>
        <v>#DIV/0!</v>
      </c>
      <c r="W80" s="146">
        <f t="shared" ref="W80:X80" si="239">W81+W82+W83</f>
        <v>0</v>
      </c>
      <c r="X80" s="146">
        <f t="shared" si="239"/>
        <v>0</v>
      </c>
      <c r="Y80" s="146" t="e">
        <f>X80/W80*100</f>
        <v>#DIV/0!</v>
      </c>
      <c r="Z80" s="146">
        <f t="shared" ref="Z80:AA80" si="240">Z81+Z82+Z83</f>
        <v>0</v>
      </c>
      <c r="AA80" s="146">
        <f t="shared" si="240"/>
        <v>0</v>
      </c>
      <c r="AB80" s="146" t="e">
        <f>AA80/Z80*100</f>
        <v>#DIV/0!</v>
      </c>
      <c r="AC80" s="146">
        <f t="shared" ref="AC80:AD80" si="241">AC81+AC82+AC83</f>
        <v>0</v>
      </c>
      <c r="AD80" s="146">
        <f t="shared" si="241"/>
        <v>0</v>
      </c>
      <c r="AE80" s="146" t="e">
        <f>AD80/AC80*100</f>
        <v>#DIV/0!</v>
      </c>
      <c r="AF80" s="146">
        <f t="shared" ref="AF80:AG80" si="242">AF81+AF82+AF83</f>
        <v>0</v>
      </c>
      <c r="AG80" s="146">
        <f t="shared" si="242"/>
        <v>0</v>
      </c>
      <c r="AH80" s="146" t="e">
        <f>AG80/AF80*100</f>
        <v>#DIV/0!</v>
      </c>
      <c r="AI80" s="146">
        <f t="shared" ref="AI80:AJ80" si="243">AI81+AI82+AI83</f>
        <v>0</v>
      </c>
      <c r="AJ80" s="146">
        <f t="shared" si="243"/>
        <v>0</v>
      </c>
      <c r="AK80" s="146" t="e">
        <f>AJ80/AI80*100</f>
        <v>#DIV/0!</v>
      </c>
      <c r="AL80" s="146">
        <f t="shared" ref="AL80:AM80" si="244">AL81+AL82+AL83</f>
        <v>0</v>
      </c>
      <c r="AM80" s="146">
        <f t="shared" si="244"/>
        <v>0</v>
      </c>
      <c r="AN80" s="146" t="e">
        <f>AM80/AL80*100</f>
        <v>#DIV/0!</v>
      </c>
      <c r="AO80" s="146">
        <f t="shared" ref="AO80:AP80" si="245">AO81+AO82+AO83</f>
        <v>0</v>
      </c>
      <c r="AP80" s="146">
        <f t="shared" si="245"/>
        <v>0</v>
      </c>
      <c r="AQ80" s="146" t="e">
        <f>AP80/AO80*100</f>
        <v>#DIV/0!</v>
      </c>
      <c r="AR80" s="372"/>
    </row>
    <row r="81" spans="1:44" ht="31.9" customHeight="1" x14ac:dyDescent="0.25">
      <c r="A81" s="370"/>
      <c r="B81" s="371"/>
      <c r="C81" s="371"/>
      <c r="D81" s="178" t="s">
        <v>37</v>
      </c>
      <c r="E81" s="281">
        <f t="shared" si="231"/>
        <v>0</v>
      </c>
      <c r="F81" s="281">
        <f t="shared" si="232"/>
        <v>0</v>
      </c>
      <c r="G81" s="252" t="e">
        <f t="shared" si="233"/>
        <v>#DIV/0!</v>
      </c>
      <c r="H81" s="142"/>
      <c r="I81" s="142"/>
      <c r="J81" s="149"/>
      <c r="K81" s="142"/>
      <c r="L81" s="142"/>
      <c r="M81" s="149"/>
      <c r="N81" s="142"/>
      <c r="O81" s="142"/>
      <c r="P81" s="149"/>
      <c r="Q81" s="142"/>
      <c r="R81" s="142"/>
      <c r="S81" s="149"/>
      <c r="T81" s="142"/>
      <c r="U81" s="142"/>
      <c r="V81" s="149"/>
      <c r="W81" s="142"/>
      <c r="X81" s="142"/>
      <c r="Y81" s="149"/>
      <c r="Z81" s="142"/>
      <c r="AA81" s="142"/>
      <c r="AB81" s="149"/>
      <c r="AC81" s="142"/>
      <c r="AD81" s="142"/>
      <c r="AE81" s="149"/>
      <c r="AF81" s="142"/>
      <c r="AG81" s="142"/>
      <c r="AH81" s="149"/>
      <c r="AI81" s="142"/>
      <c r="AJ81" s="142"/>
      <c r="AK81" s="149"/>
      <c r="AL81" s="142"/>
      <c r="AM81" s="142"/>
      <c r="AN81" s="149"/>
      <c r="AO81" s="142"/>
      <c r="AP81" s="142"/>
      <c r="AQ81" s="149"/>
      <c r="AR81" s="373"/>
    </row>
    <row r="82" spans="1:44" ht="34.9" customHeight="1" x14ac:dyDescent="0.25">
      <c r="A82" s="370"/>
      <c r="B82" s="371"/>
      <c r="C82" s="371"/>
      <c r="D82" s="178" t="s">
        <v>2</v>
      </c>
      <c r="E82" s="281">
        <f t="shared" si="231"/>
        <v>0</v>
      </c>
      <c r="F82" s="281">
        <f t="shared" si="232"/>
        <v>0</v>
      </c>
      <c r="G82" s="252" t="e">
        <f t="shared" si="233"/>
        <v>#DIV/0!</v>
      </c>
      <c r="H82" s="142"/>
      <c r="I82" s="142"/>
      <c r="J82" s="149"/>
      <c r="K82" s="142"/>
      <c r="L82" s="142"/>
      <c r="M82" s="149"/>
      <c r="N82" s="142"/>
      <c r="O82" s="142"/>
      <c r="P82" s="149"/>
      <c r="Q82" s="142"/>
      <c r="R82" s="142"/>
      <c r="S82" s="149"/>
      <c r="T82" s="142"/>
      <c r="U82" s="142"/>
      <c r="V82" s="149"/>
      <c r="W82" s="142"/>
      <c r="X82" s="142"/>
      <c r="Y82" s="149"/>
      <c r="Z82" s="142"/>
      <c r="AA82" s="142"/>
      <c r="AB82" s="149"/>
      <c r="AC82" s="142"/>
      <c r="AD82" s="142"/>
      <c r="AE82" s="149"/>
      <c r="AF82" s="142"/>
      <c r="AG82" s="142"/>
      <c r="AH82" s="149"/>
      <c r="AI82" s="142"/>
      <c r="AJ82" s="142"/>
      <c r="AK82" s="149"/>
      <c r="AL82" s="142"/>
      <c r="AM82" s="142"/>
      <c r="AN82" s="149"/>
      <c r="AO82" s="142"/>
      <c r="AP82" s="142"/>
      <c r="AQ82" s="149"/>
      <c r="AR82" s="373"/>
    </row>
    <row r="83" spans="1:44" ht="21.75" customHeight="1" x14ac:dyDescent="0.25">
      <c r="A83" s="370"/>
      <c r="B83" s="371"/>
      <c r="C83" s="371"/>
      <c r="D83" s="179" t="s">
        <v>43</v>
      </c>
      <c r="E83" s="281">
        <f t="shared" si="231"/>
        <v>0</v>
      </c>
      <c r="F83" s="281">
        <f t="shared" si="232"/>
        <v>0</v>
      </c>
      <c r="G83" s="252" t="e">
        <f t="shared" si="233"/>
        <v>#DIV/0!</v>
      </c>
      <c r="H83" s="142"/>
      <c r="I83" s="142"/>
      <c r="J83" s="149"/>
      <c r="K83" s="142"/>
      <c r="L83" s="142"/>
      <c r="M83" s="149"/>
      <c r="N83" s="142"/>
      <c r="O83" s="142"/>
      <c r="P83" s="149"/>
      <c r="Q83" s="142"/>
      <c r="R83" s="142"/>
      <c r="S83" s="149"/>
      <c r="T83" s="142"/>
      <c r="U83" s="142"/>
      <c r="V83" s="149"/>
      <c r="W83" s="142"/>
      <c r="X83" s="142"/>
      <c r="Y83" s="149"/>
      <c r="Z83" s="142"/>
      <c r="AA83" s="142"/>
      <c r="AB83" s="149"/>
      <c r="AC83" s="142"/>
      <c r="AD83" s="142"/>
      <c r="AE83" s="149"/>
      <c r="AF83" s="142"/>
      <c r="AG83" s="142"/>
      <c r="AH83" s="149"/>
      <c r="AI83" s="142"/>
      <c r="AJ83" s="142"/>
      <c r="AK83" s="149"/>
      <c r="AL83" s="142"/>
      <c r="AM83" s="142"/>
      <c r="AN83" s="149"/>
      <c r="AO83" s="142"/>
      <c r="AP83" s="142"/>
      <c r="AQ83" s="149"/>
      <c r="AR83" s="373"/>
    </row>
    <row r="84" spans="1:44" ht="34.9" customHeight="1" x14ac:dyDescent="0.25">
      <c r="A84" s="370"/>
      <c r="B84" s="371"/>
      <c r="C84" s="371"/>
      <c r="D84" s="224" t="s">
        <v>265</v>
      </c>
      <c r="E84" s="281">
        <f t="shared" si="231"/>
        <v>0</v>
      </c>
      <c r="F84" s="281">
        <f t="shared" si="232"/>
        <v>0</v>
      </c>
      <c r="G84" s="252" t="e">
        <f t="shared" si="233"/>
        <v>#DIV/0!</v>
      </c>
      <c r="H84" s="142"/>
      <c r="I84" s="142"/>
      <c r="J84" s="149"/>
      <c r="K84" s="142"/>
      <c r="L84" s="142"/>
      <c r="M84" s="149"/>
      <c r="N84" s="142"/>
      <c r="O84" s="142"/>
      <c r="P84" s="149"/>
      <c r="Q84" s="142"/>
      <c r="R84" s="142"/>
      <c r="S84" s="149"/>
      <c r="T84" s="142"/>
      <c r="U84" s="142"/>
      <c r="V84" s="149"/>
      <c r="W84" s="142"/>
      <c r="X84" s="142"/>
      <c r="Y84" s="149"/>
      <c r="Z84" s="142"/>
      <c r="AA84" s="142"/>
      <c r="AB84" s="149"/>
      <c r="AC84" s="142"/>
      <c r="AD84" s="142"/>
      <c r="AE84" s="149"/>
      <c r="AF84" s="142"/>
      <c r="AG84" s="142"/>
      <c r="AH84" s="149"/>
      <c r="AI84" s="142"/>
      <c r="AJ84" s="142"/>
      <c r="AK84" s="149"/>
      <c r="AL84" s="142"/>
      <c r="AM84" s="142"/>
      <c r="AN84" s="149"/>
      <c r="AO84" s="142"/>
      <c r="AP84" s="142"/>
      <c r="AQ84" s="149"/>
      <c r="AR84" s="373"/>
    </row>
    <row r="85" spans="1:44" ht="18.75" customHeight="1" x14ac:dyDescent="0.25">
      <c r="A85" s="370" t="s">
        <v>547</v>
      </c>
      <c r="B85" s="371" t="s">
        <v>438</v>
      </c>
      <c r="C85" s="371" t="s">
        <v>357</v>
      </c>
      <c r="D85" s="150" t="s">
        <v>41</v>
      </c>
      <c r="E85" s="281">
        <f t="shared" ref="E85:E89" si="246">H85+K85+N85+Q85+T85+W85+Z85+AC85+AF85+AI85+AL85+AO85</f>
        <v>14664.8</v>
      </c>
      <c r="F85" s="281">
        <f t="shared" ref="F85:F89" si="247">I85+L85+O85+R85+U85+X85+AA85+AD85+AG85+AJ85+AM85+AP85</f>
        <v>0</v>
      </c>
      <c r="G85" s="252">
        <f t="shared" ref="G85:G89" si="248">F85/E85</f>
        <v>0</v>
      </c>
      <c r="H85" s="146">
        <f>H86+H87+H88</f>
        <v>0</v>
      </c>
      <c r="I85" s="146">
        <f t="shared" ref="I85" si="249">I86+I87+I88</f>
        <v>0</v>
      </c>
      <c r="J85" s="146" t="e">
        <f>I85/H85*100</f>
        <v>#DIV/0!</v>
      </c>
      <c r="K85" s="146">
        <f t="shared" ref="K85:L85" si="250">K86+K87+K88</f>
        <v>0</v>
      </c>
      <c r="L85" s="146">
        <f t="shared" si="250"/>
        <v>0</v>
      </c>
      <c r="M85" s="146" t="e">
        <f>L85/K85*100</f>
        <v>#DIV/0!</v>
      </c>
      <c r="N85" s="146">
        <f t="shared" ref="N85:O85" si="251">N86+N87+N88</f>
        <v>0</v>
      </c>
      <c r="O85" s="146">
        <f t="shared" si="251"/>
        <v>0</v>
      </c>
      <c r="P85" s="146" t="e">
        <f>O85/N85*100</f>
        <v>#DIV/0!</v>
      </c>
      <c r="Q85" s="146">
        <f t="shared" ref="Q85:R85" si="252">Q86+Q87+Q88</f>
        <v>0</v>
      </c>
      <c r="R85" s="146">
        <f t="shared" si="252"/>
        <v>0</v>
      </c>
      <c r="S85" s="146" t="e">
        <f>R85/Q85*100</f>
        <v>#DIV/0!</v>
      </c>
      <c r="T85" s="146">
        <f t="shared" ref="T85:U85" si="253">T86+T87+T88</f>
        <v>0</v>
      </c>
      <c r="U85" s="146">
        <f t="shared" si="253"/>
        <v>0</v>
      </c>
      <c r="V85" s="146" t="e">
        <f>U85/T85*100</f>
        <v>#DIV/0!</v>
      </c>
      <c r="W85" s="146">
        <f t="shared" ref="W85:X85" si="254">W86+W87+W88</f>
        <v>0</v>
      </c>
      <c r="X85" s="146">
        <f t="shared" si="254"/>
        <v>0</v>
      </c>
      <c r="Y85" s="146" t="e">
        <f>X85/W85*100</f>
        <v>#DIV/0!</v>
      </c>
      <c r="Z85" s="146">
        <f t="shared" ref="Z85:AA85" si="255">Z86+Z87+Z88</f>
        <v>0</v>
      </c>
      <c r="AA85" s="146">
        <f t="shared" si="255"/>
        <v>0</v>
      </c>
      <c r="AB85" s="146" t="e">
        <f>AA85/Z85*100</f>
        <v>#DIV/0!</v>
      </c>
      <c r="AC85" s="146">
        <f t="shared" ref="AC85:AD85" si="256">AC86+AC87+AC88</f>
        <v>0</v>
      </c>
      <c r="AD85" s="146">
        <f t="shared" si="256"/>
        <v>0</v>
      </c>
      <c r="AE85" s="146" t="e">
        <f>AD85/AC85*100</f>
        <v>#DIV/0!</v>
      </c>
      <c r="AF85" s="146">
        <f t="shared" ref="AF85:AG85" si="257">AF86+AF87+AF88</f>
        <v>0</v>
      </c>
      <c r="AG85" s="146">
        <f t="shared" si="257"/>
        <v>0</v>
      </c>
      <c r="AH85" s="146" t="e">
        <f>AG85/AF85*100</f>
        <v>#DIV/0!</v>
      </c>
      <c r="AI85" s="146">
        <f t="shared" ref="AI85:AJ85" si="258">AI86+AI87+AI88</f>
        <v>0</v>
      </c>
      <c r="AJ85" s="146">
        <f t="shared" si="258"/>
        <v>0</v>
      </c>
      <c r="AK85" s="146" t="e">
        <f>AJ85/AI85*100</f>
        <v>#DIV/0!</v>
      </c>
      <c r="AL85" s="146">
        <f t="shared" ref="AL85:AM85" si="259">AL86+AL87+AL88</f>
        <v>0</v>
      </c>
      <c r="AM85" s="146">
        <f t="shared" si="259"/>
        <v>0</v>
      </c>
      <c r="AN85" s="146" t="e">
        <f>AM85/AL85*100</f>
        <v>#DIV/0!</v>
      </c>
      <c r="AO85" s="146">
        <f t="shared" ref="AO85:AP85" si="260">AO86+AO87+AO88</f>
        <v>14664.8</v>
      </c>
      <c r="AP85" s="146">
        <f t="shared" si="260"/>
        <v>0</v>
      </c>
      <c r="AQ85" s="146">
        <f>AP85/AO85*100</f>
        <v>0</v>
      </c>
      <c r="AR85" s="372"/>
    </row>
    <row r="86" spans="1:44" ht="31.9" customHeight="1" x14ac:dyDescent="0.25">
      <c r="A86" s="370"/>
      <c r="B86" s="371"/>
      <c r="C86" s="371"/>
      <c r="D86" s="178" t="s">
        <v>37</v>
      </c>
      <c r="E86" s="281">
        <f t="shared" si="246"/>
        <v>0</v>
      </c>
      <c r="F86" s="281">
        <f t="shared" si="247"/>
        <v>0</v>
      </c>
      <c r="G86" s="252" t="e">
        <f t="shared" si="248"/>
        <v>#DIV/0!</v>
      </c>
      <c r="H86" s="142"/>
      <c r="I86" s="142"/>
      <c r="J86" s="149"/>
      <c r="K86" s="142"/>
      <c r="L86" s="142"/>
      <c r="M86" s="149"/>
      <c r="N86" s="142"/>
      <c r="O86" s="142"/>
      <c r="P86" s="149"/>
      <c r="Q86" s="142"/>
      <c r="R86" s="142"/>
      <c r="S86" s="149"/>
      <c r="T86" s="142"/>
      <c r="U86" s="142"/>
      <c r="V86" s="149"/>
      <c r="W86" s="142"/>
      <c r="X86" s="142"/>
      <c r="Y86" s="149"/>
      <c r="Z86" s="142"/>
      <c r="AA86" s="142"/>
      <c r="AB86" s="149"/>
      <c r="AC86" s="142"/>
      <c r="AD86" s="142"/>
      <c r="AE86" s="149"/>
      <c r="AF86" s="142"/>
      <c r="AG86" s="142"/>
      <c r="AH86" s="149"/>
      <c r="AI86" s="142"/>
      <c r="AJ86" s="142"/>
      <c r="AK86" s="149"/>
      <c r="AL86" s="142"/>
      <c r="AM86" s="142"/>
      <c r="AN86" s="149"/>
      <c r="AO86" s="142"/>
      <c r="AP86" s="142"/>
      <c r="AQ86" s="149"/>
      <c r="AR86" s="373"/>
    </row>
    <row r="87" spans="1:44" ht="34.9" customHeight="1" x14ac:dyDescent="0.25">
      <c r="A87" s="370"/>
      <c r="B87" s="371"/>
      <c r="C87" s="371"/>
      <c r="D87" s="178" t="s">
        <v>2</v>
      </c>
      <c r="E87" s="281">
        <f t="shared" si="246"/>
        <v>0</v>
      </c>
      <c r="F87" s="281">
        <f t="shared" si="247"/>
        <v>0</v>
      </c>
      <c r="G87" s="252" t="e">
        <f t="shared" si="248"/>
        <v>#DIV/0!</v>
      </c>
      <c r="H87" s="142"/>
      <c r="I87" s="142"/>
      <c r="J87" s="149"/>
      <c r="K87" s="142"/>
      <c r="L87" s="142"/>
      <c r="M87" s="149"/>
      <c r="N87" s="142"/>
      <c r="O87" s="142"/>
      <c r="P87" s="149"/>
      <c r="Q87" s="142"/>
      <c r="R87" s="142"/>
      <c r="S87" s="149"/>
      <c r="T87" s="142"/>
      <c r="U87" s="142"/>
      <c r="V87" s="149"/>
      <c r="W87" s="142"/>
      <c r="X87" s="142"/>
      <c r="Y87" s="149"/>
      <c r="Z87" s="142"/>
      <c r="AA87" s="142"/>
      <c r="AB87" s="149"/>
      <c r="AC87" s="142"/>
      <c r="AD87" s="142"/>
      <c r="AE87" s="149"/>
      <c r="AF87" s="142"/>
      <c r="AG87" s="142"/>
      <c r="AH87" s="149"/>
      <c r="AI87" s="142"/>
      <c r="AJ87" s="142"/>
      <c r="AK87" s="149"/>
      <c r="AL87" s="142"/>
      <c r="AM87" s="142"/>
      <c r="AN87" s="149"/>
      <c r="AO87" s="142"/>
      <c r="AP87" s="142"/>
      <c r="AQ87" s="149"/>
      <c r="AR87" s="373"/>
    </row>
    <row r="88" spans="1:44" ht="21.75" customHeight="1" x14ac:dyDescent="0.25">
      <c r="A88" s="370"/>
      <c r="B88" s="371"/>
      <c r="C88" s="371"/>
      <c r="D88" s="179" t="s">
        <v>43</v>
      </c>
      <c r="E88" s="281">
        <f t="shared" si="246"/>
        <v>14664.8</v>
      </c>
      <c r="F88" s="281">
        <f t="shared" si="247"/>
        <v>0</v>
      </c>
      <c r="G88" s="252">
        <f t="shared" si="248"/>
        <v>0</v>
      </c>
      <c r="H88" s="142"/>
      <c r="I88" s="142"/>
      <c r="J88" s="149"/>
      <c r="K88" s="142"/>
      <c r="L88" s="142"/>
      <c r="M88" s="149"/>
      <c r="N88" s="142"/>
      <c r="O88" s="142"/>
      <c r="P88" s="149"/>
      <c r="Q88" s="142"/>
      <c r="R88" s="142"/>
      <c r="S88" s="149"/>
      <c r="T88" s="142"/>
      <c r="U88" s="142"/>
      <c r="V88" s="149"/>
      <c r="W88" s="142"/>
      <c r="X88" s="142"/>
      <c r="Y88" s="149"/>
      <c r="Z88" s="142"/>
      <c r="AA88" s="142"/>
      <c r="AB88" s="149"/>
      <c r="AC88" s="142"/>
      <c r="AD88" s="142"/>
      <c r="AE88" s="149"/>
      <c r="AF88" s="142"/>
      <c r="AG88" s="142"/>
      <c r="AH88" s="149"/>
      <c r="AI88" s="142"/>
      <c r="AJ88" s="142"/>
      <c r="AK88" s="149"/>
      <c r="AL88" s="142"/>
      <c r="AM88" s="142"/>
      <c r="AN88" s="149"/>
      <c r="AO88" s="142">
        <v>14664.8</v>
      </c>
      <c r="AP88" s="142"/>
      <c r="AQ88" s="149"/>
      <c r="AR88" s="373"/>
    </row>
    <row r="89" spans="1:44" ht="34.9" customHeight="1" x14ac:dyDescent="0.25">
      <c r="A89" s="370"/>
      <c r="B89" s="371"/>
      <c r="C89" s="371"/>
      <c r="D89" s="224" t="s">
        <v>265</v>
      </c>
      <c r="E89" s="281">
        <f t="shared" si="246"/>
        <v>0</v>
      </c>
      <c r="F89" s="281">
        <f t="shared" si="247"/>
        <v>0</v>
      </c>
      <c r="G89" s="252" t="e">
        <f t="shared" si="248"/>
        <v>#DIV/0!</v>
      </c>
      <c r="H89" s="142"/>
      <c r="I89" s="142"/>
      <c r="J89" s="149"/>
      <c r="K89" s="142"/>
      <c r="L89" s="142"/>
      <c r="M89" s="149"/>
      <c r="N89" s="142"/>
      <c r="O89" s="142"/>
      <c r="P89" s="149"/>
      <c r="Q89" s="142"/>
      <c r="R89" s="142"/>
      <c r="S89" s="149"/>
      <c r="T89" s="142"/>
      <c r="U89" s="142"/>
      <c r="V89" s="149"/>
      <c r="W89" s="142"/>
      <c r="X89" s="142"/>
      <c r="Y89" s="149"/>
      <c r="Z89" s="142"/>
      <c r="AA89" s="142"/>
      <c r="AB89" s="149"/>
      <c r="AC89" s="142"/>
      <c r="AD89" s="142"/>
      <c r="AE89" s="149"/>
      <c r="AF89" s="142"/>
      <c r="AG89" s="142"/>
      <c r="AH89" s="149"/>
      <c r="AI89" s="142"/>
      <c r="AJ89" s="142"/>
      <c r="AK89" s="149"/>
      <c r="AL89" s="142"/>
      <c r="AM89" s="142"/>
      <c r="AN89" s="149"/>
      <c r="AO89" s="142"/>
      <c r="AP89" s="142"/>
      <c r="AQ89" s="149"/>
      <c r="AR89" s="373"/>
    </row>
    <row r="90" spans="1:44" ht="18.75" customHeight="1" x14ac:dyDescent="0.25">
      <c r="A90" s="370" t="s">
        <v>439</v>
      </c>
      <c r="B90" s="371" t="s">
        <v>441</v>
      </c>
      <c r="C90" s="371" t="s">
        <v>357</v>
      </c>
      <c r="D90" s="150" t="s">
        <v>41</v>
      </c>
      <c r="E90" s="281">
        <f t="shared" si="75"/>
        <v>17591.865000000002</v>
      </c>
      <c r="F90" s="281">
        <f t="shared" si="76"/>
        <v>0</v>
      </c>
      <c r="G90" s="252">
        <f t="shared" si="67"/>
        <v>0</v>
      </c>
      <c r="H90" s="146">
        <f>H91+H92+H93</f>
        <v>0</v>
      </c>
      <c r="I90" s="146">
        <f t="shared" ref="I90" si="261">I91+I92+I93</f>
        <v>0</v>
      </c>
      <c r="J90" s="146" t="e">
        <f>I90/H90*100</f>
        <v>#DIV/0!</v>
      </c>
      <c r="K90" s="146">
        <f t="shared" ref="K90" si="262">K91+K92+K93</f>
        <v>0</v>
      </c>
      <c r="L90" s="146">
        <f t="shared" ref="L90" si="263">L91+L92+L93</f>
        <v>0</v>
      </c>
      <c r="M90" s="146" t="e">
        <f>L90/K90*100</f>
        <v>#DIV/0!</v>
      </c>
      <c r="N90" s="146">
        <f t="shared" ref="N90" si="264">N91+N92+N93</f>
        <v>0</v>
      </c>
      <c r="O90" s="146">
        <f t="shared" ref="O90" si="265">O91+O92+O93</f>
        <v>0</v>
      </c>
      <c r="P90" s="146" t="e">
        <f>O90/N90*100</f>
        <v>#DIV/0!</v>
      </c>
      <c r="Q90" s="146">
        <f t="shared" ref="Q90" si="266">Q91+Q92+Q93</f>
        <v>0</v>
      </c>
      <c r="R90" s="146">
        <f t="shared" ref="R90" si="267">R91+R92+R93</f>
        <v>0</v>
      </c>
      <c r="S90" s="146" t="e">
        <f>R90/Q90*100</f>
        <v>#DIV/0!</v>
      </c>
      <c r="T90" s="146">
        <f t="shared" ref="T90" si="268">T91+T92+T93</f>
        <v>0</v>
      </c>
      <c r="U90" s="146">
        <f t="shared" ref="U90" si="269">U91+U92+U93</f>
        <v>0</v>
      </c>
      <c r="V90" s="146" t="e">
        <f>U90/T90*100</f>
        <v>#DIV/0!</v>
      </c>
      <c r="W90" s="146">
        <f t="shared" ref="W90" si="270">W91+W92+W93</f>
        <v>0</v>
      </c>
      <c r="X90" s="146">
        <f t="shared" ref="X90" si="271">X91+X92+X93</f>
        <v>0</v>
      </c>
      <c r="Y90" s="146" t="e">
        <f>X90/W90*100</f>
        <v>#DIV/0!</v>
      </c>
      <c r="Z90" s="146">
        <f t="shared" ref="Z90" si="272">Z91+Z92+Z93</f>
        <v>0</v>
      </c>
      <c r="AA90" s="146">
        <f t="shared" ref="AA90" si="273">AA91+AA92+AA93</f>
        <v>0</v>
      </c>
      <c r="AB90" s="146" t="e">
        <f>AA90/Z90*100</f>
        <v>#DIV/0!</v>
      </c>
      <c r="AC90" s="146">
        <f t="shared" ref="AC90" si="274">AC91+AC92+AC93</f>
        <v>0</v>
      </c>
      <c r="AD90" s="146">
        <f t="shared" ref="AD90" si="275">AD91+AD92+AD93</f>
        <v>0</v>
      </c>
      <c r="AE90" s="146" t="e">
        <f>AD90/AC90*100</f>
        <v>#DIV/0!</v>
      </c>
      <c r="AF90" s="146">
        <f t="shared" ref="AF90" si="276">AF91+AF92+AF93</f>
        <v>0</v>
      </c>
      <c r="AG90" s="146">
        <f t="shared" ref="AG90" si="277">AG91+AG92+AG93</f>
        <v>0</v>
      </c>
      <c r="AH90" s="146" t="e">
        <f>AG90/AF90*100</f>
        <v>#DIV/0!</v>
      </c>
      <c r="AI90" s="146">
        <f t="shared" ref="AI90" si="278">AI91+AI92+AI93</f>
        <v>0</v>
      </c>
      <c r="AJ90" s="146">
        <f t="shared" ref="AJ90" si="279">AJ91+AJ92+AJ93</f>
        <v>0</v>
      </c>
      <c r="AK90" s="146" t="e">
        <f>AJ90/AI90*100</f>
        <v>#DIV/0!</v>
      </c>
      <c r="AL90" s="146">
        <f t="shared" ref="AL90" si="280">AL91+AL92+AL93</f>
        <v>0</v>
      </c>
      <c r="AM90" s="146">
        <f t="shared" ref="AM90" si="281">AM91+AM92+AM93</f>
        <v>0</v>
      </c>
      <c r="AN90" s="146" t="e">
        <f>AM90/AL90*100</f>
        <v>#DIV/0!</v>
      </c>
      <c r="AO90" s="146">
        <f t="shared" ref="AO90" si="282">AO91+AO92+AO93</f>
        <v>17591.865000000002</v>
      </c>
      <c r="AP90" s="146">
        <f t="shared" ref="AP90" si="283">AP91+AP92+AP93</f>
        <v>0</v>
      </c>
      <c r="AQ90" s="146">
        <f>AP90/AO90*100</f>
        <v>0</v>
      </c>
      <c r="AR90" s="372"/>
    </row>
    <row r="91" spans="1:44" ht="31.9" customHeight="1" x14ac:dyDescent="0.25">
      <c r="A91" s="370"/>
      <c r="B91" s="371"/>
      <c r="C91" s="371"/>
      <c r="D91" s="178" t="s">
        <v>37</v>
      </c>
      <c r="E91" s="281">
        <f t="shared" si="75"/>
        <v>0</v>
      </c>
      <c r="F91" s="281">
        <f t="shared" si="76"/>
        <v>0</v>
      </c>
      <c r="G91" s="252" t="e">
        <f t="shared" si="67"/>
        <v>#DIV/0!</v>
      </c>
      <c r="H91" s="142">
        <f>H96+H101</f>
        <v>0</v>
      </c>
      <c r="I91" s="142">
        <f t="shared" ref="I91:AQ91" si="284">I96+I101</f>
        <v>0</v>
      </c>
      <c r="J91" s="142">
        <f t="shared" si="284"/>
        <v>0</v>
      </c>
      <c r="K91" s="142">
        <f t="shared" si="284"/>
        <v>0</v>
      </c>
      <c r="L91" s="142">
        <f t="shared" si="284"/>
        <v>0</v>
      </c>
      <c r="M91" s="142">
        <f t="shared" si="284"/>
        <v>0</v>
      </c>
      <c r="N91" s="142">
        <f t="shared" si="284"/>
        <v>0</v>
      </c>
      <c r="O91" s="142">
        <f t="shared" si="284"/>
        <v>0</v>
      </c>
      <c r="P91" s="142">
        <f t="shared" si="284"/>
        <v>0</v>
      </c>
      <c r="Q91" s="142">
        <f t="shared" si="284"/>
        <v>0</v>
      </c>
      <c r="R91" s="142">
        <f t="shared" si="284"/>
        <v>0</v>
      </c>
      <c r="S91" s="142">
        <f t="shared" si="284"/>
        <v>0</v>
      </c>
      <c r="T91" s="142">
        <f t="shared" si="284"/>
        <v>0</v>
      </c>
      <c r="U91" s="142">
        <f t="shared" si="284"/>
        <v>0</v>
      </c>
      <c r="V91" s="142">
        <f t="shared" si="284"/>
        <v>0</v>
      </c>
      <c r="W91" s="142">
        <f t="shared" si="284"/>
        <v>0</v>
      </c>
      <c r="X91" s="142">
        <f t="shared" si="284"/>
        <v>0</v>
      </c>
      <c r="Y91" s="142">
        <f t="shared" si="284"/>
        <v>0</v>
      </c>
      <c r="Z91" s="142">
        <f t="shared" si="284"/>
        <v>0</v>
      </c>
      <c r="AA91" s="142">
        <f t="shared" si="284"/>
        <v>0</v>
      </c>
      <c r="AB91" s="142">
        <f t="shared" si="284"/>
        <v>0</v>
      </c>
      <c r="AC91" s="142">
        <f t="shared" si="284"/>
        <v>0</v>
      </c>
      <c r="AD91" s="142">
        <f t="shared" si="284"/>
        <v>0</v>
      </c>
      <c r="AE91" s="142">
        <f t="shared" si="284"/>
        <v>0</v>
      </c>
      <c r="AF91" s="142">
        <f t="shared" si="284"/>
        <v>0</v>
      </c>
      <c r="AG91" s="142">
        <f t="shared" si="284"/>
        <v>0</v>
      </c>
      <c r="AH91" s="142">
        <f t="shared" si="284"/>
        <v>0</v>
      </c>
      <c r="AI91" s="142">
        <f t="shared" si="284"/>
        <v>0</v>
      </c>
      <c r="AJ91" s="142">
        <f t="shared" si="284"/>
        <v>0</v>
      </c>
      <c r="AK91" s="142">
        <f t="shared" si="284"/>
        <v>0</v>
      </c>
      <c r="AL91" s="142">
        <f t="shared" si="284"/>
        <v>0</v>
      </c>
      <c r="AM91" s="142">
        <f t="shared" si="284"/>
        <v>0</v>
      </c>
      <c r="AN91" s="142">
        <f t="shared" si="284"/>
        <v>0</v>
      </c>
      <c r="AO91" s="142">
        <f t="shared" si="284"/>
        <v>0</v>
      </c>
      <c r="AP91" s="142">
        <f t="shared" si="284"/>
        <v>0</v>
      </c>
      <c r="AQ91" s="142">
        <f t="shared" si="284"/>
        <v>0</v>
      </c>
      <c r="AR91" s="373"/>
    </row>
    <row r="92" spans="1:44" ht="34.9" customHeight="1" x14ac:dyDescent="0.25">
      <c r="A92" s="370"/>
      <c r="B92" s="371"/>
      <c r="C92" s="371"/>
      <c r="D92" s="178" t="s">
        <v>2</v>
      </c>
      <c r="E92" s="281">
        <f t="shared" ref="E92:E149" si="285">H92+K92+N92+Q92+T92+W92+Z92+AC92+AF92+AI92+AL92+AO92</f>
        <v>0</v>
      </c>
      <c r="F92" s="281">
        <f t="shared" ref="F92:F149" si="286">I92+L92+O92+R92+U92+X92+AA92+AD92+AG92+AJ92+AM92+AP92</f>
        <v>0</v>
      </c>
      <c r="G92" s="252" t="e">
        <f t="shared" si="67"/>
        <v>#DIV/0!</v>
      </c>
      <c r="H92" s="142">
        <f t="shared" ref="H92:AQ92" si="287">H97+H102</f>
        <v>0</v>
      </c>
      <c r="I92" s="142">
        <f t="shared" si="287"/>
        <v>0</v>
      </c>
      <c r="J92" s="142">
        <f t="shared" si="287"/>
        <v>0</v>
      </c>
      <c r="K92" s="142">
        <f t="shared" si="287"/>
        <v>0</v>
      </c>
      <c r="L92" s="142">
        <f t="shared" si="287"/>
        <v>0</v>
      </c>
      <c r="M92" s="142">
        <f t="shared" si="287"/>
        <v>0</v>
      </c>
      <c r="N92" s="142">
        <f t="shared" si="287"/>
        <v>0</v>
      </c>
      <c r="O92" s="142">
        <f t="shared" si="287"/>
        <v>0</v>
      </c>
      <c r="P92" s="142">
        <f t="shared" si="287"/>
        <v>0</v>
      </c>
      <c r="Q92" s="142">
        <f t="shared" si="287"/>
        <v>0</v>
      </c>
      <c r="R92" s="142">
        <f t="shared" si="287"/>
        <v>0</v>
      </c>
      <c r="S92" s="142">
        <f t="shared" si="287"/>
        <v>0</v>
      </c>
      <c r="T92" s="142">
        <f t="shared" si="287"/>
        <v>0</v>
      </c>
      <c r="U92" s="142">
        <f t="shared" si="287"/>
        <v>0</v>
      </c>
      <c r="V92" s="142">
        <f t="shared" si="287"/>
        <v>0</v>
      </c>
      <c r="W92" s="142">
        <f t="shared" si="287"/>
        <v>0</v>
      </c>
      <c r="X92" s="142">
        <f t="shared" si="287"/>
        <v>0</v>
      </c>
      <c r="Y92" s="142">
        <f t="shared" si="287"/>
        <v>0</v>
      </c>
      <c r="Z92" s="142">
        <f t="shared" si="287"/>
        <v>0</v>
      </c>
      <c r="AA92" s="142">
        <f t="shared" si="287"/>
        <v>0</v>
      </c>
      <c r="AB92" s="142">
        <f t="shared" si="287"/>
        <v>0</v>
      </c>
      <c r="AC92" s="142">
        <f t="shared" si="287"/>
        <v>0</v>
      </c>
      <c r="AD92" s="142">
        <f t="shared" si="287"/>
        <v>0</v>
      </c>
      <c r="AE92" s="142">
        <f t="shared" si="287"/>
        <v>0</v>
      </c>
      <c r="AF92" s="142">
        <f t="shared" si="287"/>
        <v>0</v>
      </c>
      <c r="AG92" s="142">
        <f t="shared" si="287"/>
        <v>0</v>
      </c>
      <c r="AH92" s="142">
        <f t="shared" si="287"/>
        <v>0</v>
      </c>
      <c r="AI92" s="142">
        <f t="shared" si="287"/>
        <v>0</v>
      </c>
      <c r="AJ92" s="142">
        <f t="shared" si="287"/>
        <v>0</v>
      </c>
      <c r="AK92" s="142">
        <f t="shared" si="287"/>
        <v>0</v>
      </c>
      <c r="AL92" s="142">
        <f t="shared" si="287"/>
        <v>0</v>
      </c>
      <c r="AM92" s="142">
        <f t="shared" si="287"/>
        <v>0</v>
      </c>
      <c r="AN92" s="142">
        <f t="shared" si="287"/>
        <v>0</v>
      </c>
      <c r="AO92" s="142">
        <f t="shared" si="287"/>
        <v>0</v>
      </c>
      <c r="AP92" s="142">
        <f t="shared" si="287"/>
        <v>0</v>
      </c>
      <c r="AQ92" s="142">
        <f t="shared" si="287"/>
        <v>0</v>
      </c>
      <c r="AR92" s="373"/>
    </row>
    <row r="93" spans="1:44" ht="21.75" customHeight="1" x14ac:dyDescent="0.25">
      <c r="A93" s="370"/>
      <c r="B93" s="371"/>
      <c r="C93" s="371"/>
      <c r="D93" s="179" t="s">
        <v>43</v>
      </c>
      <c r="E93" s="281">
        <f t="shared" si="285"/>
        <v>17591.865000000002</v>
      </c>
      <c r="F93" s="281">
        <f t="shared" si="286"/>
        <v>0</v>
      </c>
      <c r="G93" s="252">
        <f t="shared" si="67"/>
        <v>0</v>
      </c>
      <c r="H93" s="142">
        <f t="shared" ref="H93:AQ93" si="288">H98+H103</f>
        <v>0</v>
      </c>
      <c r="I93" s="142">
        <f t="shared" si="288"/>
        <v>0</v>
      </c>
      <c r="J93" s="142">
        <f t="shared" si="288"/>
        <v>0</v>
      </c>
      <c r="K93" s="142">
        <f t="shared" si="288"/>
        <v>0</v>
      </c>
      <c r="L93" s="142">
        <f t="shared" si="288"/>
        <v>0</v>
      </c>
      <c r="M93" s="142">
        <f t="shared" si="288"/>
        <v>0</v>
      </c>
      <c r="N93" s="142">
        <f t="shared" si="288"/>
        <v>0</v>
      </c>
      <c r="O93" s="142">
        <f t="shared" si="288"/>
        <v>0</v>
      </c>
      <c r="P93" s="142">
        <f t="shared" si="288"/>
        <v>0</v>
      </c>
      <c r="Q93" s="142">
        <f t="shared" si="288"/>
        <v>0</v>
      </c>
      <c r="R93" s="142">
        <f t="shared" si="288"/>
        <v>0</v>
      </c>
      <c r="S93" s="142">
        <f t="shared" si="288"/>
        <v>0</v>
      </c>
      <c r="T93" s="142">
        <f t="shared" si="288"/>
        <v>0</v>
      </c>
      <c r="U93" s="142">
        <f t="shared" si="288"/>
        <v>0</v>
      </c>
      <c r="V93" s="142">
        <f t="shared" si="288"/>
        <v>0</v>
      </c>
      <c r="W93" s="142">
        <f t="shared" si="288"/>
        <v>0</v>
      </c>
      <c r="X93" s="142">
        <f t="shared" si="288"/>
        <v>0</v>
      </c>
      <c r="Y93" s="142">
        <f t="shared" si="288"/>
        <v>0</v>
      </c>
      <c r="Z93" s="142">
        <f t="shared" si="288"/>
        <v>0</v>
      </c>
      <c r="AA93" s="142">
        <f t="shared" si="288"/>
        <v>0</v>
      </c>
      <c r="AB93" s="142">
        <f t="shared" si="288"/>
        <v>0</v>
      </c>
      <c r="AC93" s="142">
        <f t="shared" si="288"/>
        <v>0</v>
      </c>
      <c r="AD93" s="142">
        <f t="shared" si="288"/>
        <v>0</v>
      </c>
      <c r="AE93" s="142">
        <f t="shared" si="288"/>
        <v>0</v>
      </c>
      <c r="AF93" s="142">
        <f t="shared" si="288"/>
        <v>0</v>
      </c>
      <c r="AG93" s="142">
        <f t="shared" si="288"/>
        <v>0</v>
      </c>
      <c r="AH93" s="142">
        <f t="shared" si="288"/>
        <v>0</v>
      </c>
      <c r="AI93" s="142">
        <f t="shared" si="288"/>
        <v>0</v>
      </c>
      <c r="AJ93" s="142">
        <f t="shared" si="288"/>
        <v>0</v>
      </c>
      <c r="AK93" s="142">
        <f t="shared" si="288"/>
        <v>0</v>
      </c>
      <c r="AL93" s="142">
        <f t="shared" si="288"/>
        <v>0</v>
      </c>
      <c r="AM93" s="142">
        <f t="shared" si="288"/>
        <v>0</v>
      </c>
      <c r="AN93" s="142">
        <f t="shared" si="288"/>
        <v>0</v>
      </c>
      <c r="AO93" s="142">
        <f t="shared" si="288"/>
        <v>17591.865000000002</v>
      </c>
      <c r="AP93" s="142">
        <f t="shared" si="288"/>
        <v>0</v>
      </c>
      <c r="AQ93" s="142">
        <f t="shared" si="288"/>
        <v>0</v>
      </c>
      <c r="AR93" s="373"/>
    </row>
    <row r="94" spans="1:44" ht="34.9" customHeight="1" x14ac:dyDescent="0.25">
      <c r="A94" s="370"/>
      <c r="B94" s="371"/>
      <c r="C94" s="371"/>
      <c r="D94" s="224" t="s">
        <v>265</v>
      </c>
      <c r="E94" s="281">
        <f t="shared" si="285"/>
        <v>0</v>
      </c>
      <c r="F94" s="281">
        <f t="shared" si="286"/>
        <v>0</v>
      </c>
      <c r="G94" s="252" t="e">
        <f t="shared" si="67"/>
        <v>#DIV/0!</v>
      </c>
      <c r="H94" s="142">
        <f t="shared" ref="H94:AQ94" si="289">H99+H104</f>
        <v>0</v>
      </c>
      <c r="I94" s="142">
        <f t="shared" si="289"/>
        <v>0</v>
      </c>
      <c r="J94" s="142">
        <f t="shared" si="289"/>
        <v>0</v>
      </c>
      <c r="K94" s="142">
        <f t="shared" si="289"/>
        <v>0</v>
      </c>
      <c r="L94" s="142">
        <f t="shared" si="289"/>
        <v>0</v>
      </c>
      <c r="M94" s="142">
        <f t="shared" si="289"/>
        <v>0</v>
      </c>
      <c r="N94" s="142">
        <f t="shared" si="289"/>
        <v>0</v>
      </c>
      <c r="O94" s="142">
        <f t="shared" si="289"/>
        <v>0</v>
      </c>
      <c r="P94" s="142">
        <f t="shared" si="289"/>
        <v>0</v>
      </c>
      <c r="Q94" s="142">
        <f t="shared" si="289"/>
        <v>0</v>
      </c>
      <c r="R94" s="142">
        <f t="shared" si="289"/>
        <v>0</v>
      </c>
      <c r="S94" s="142">
        <f t="shared" si="289"/>
        <v>0</v>
      </c>
      <c r="T94" s="142">
        <f t="shared" si="289"/>
        <v>0</v>
      </c>
      <c r="U94" s="142">
        <f t="shared" si="289"/>
        <v>0</v>
      </c>
      <c r="V94" s="142">
        <f t="shared" si="289"/>
        <v>0</v>
      </c>
      <c r="W94" s="142">
        <f t="shared" si="289"/>
        <v>0</v>
      </c>
      <c r="X94" s="142">
        <f t="shared" si="289"/>
        <v>0</v>
      </c>
      <c r="Y94" s="142">
        <f t="shared" si="289"/>
        <v>0</v>
      </c>
      <c r="Z94" s="142">
        <f t="shared" si="289"/>
        <v>0</v>
      </c>
      <c r="AA94" s="142">
        <f t="shared" si="289"/>
        <v>0</v>
      </c>
      <c r="AB94" s="142">
        <f t="shared" si="289"/>
        <v>0</v>
      </c>
      <c r="AC94" s="142">
        <f t="shared" si="289"/>
        <v>0</v>
      </c>
      <c r="AD94" s="142">
        <f t="shared" si="289"/>
        <v>0</v>
      </c>
      <c r="AE94" s="142">
        <f t="shared" si="289"/>
        <v>0</v>
      </c>
      <c r="AF94" s="142">
        <f t="shared" si="289"/>
        <v>0</v>
      </c>
      <c r="AG94" s="142">
        <f t="shared" si="289"/>
        <v>0</v>
      </c>
      <c r="AH94" s="142">
        <f t="shared" si="289"/>
        <v>0</v>
      </c>
      <c r="AI94" s="142">
        <f t="shared" si="289"/>
        <v>0</v>
      </c>
      <c r="AJ94" s="142">
        <f t="shared" si="289"/>
        <v>0</v>
      </c>
      <c r="AK94" s="142">
        <f t="shared" si="289"/>
        <v>0</v>
      </c>
      <c r="AL94" s="142">
        <f t="shared" si="289"/>
        <v>0</v>
      </c>
      <c r="AM94" s="142">
        <f t="shared" si="289"/>
        <v>0</v>
      </c>
      <c r="AN94" s="142">
        <f t="shared" si="289"/>
        <v>0</v>
      </c>
      <c r="AO94" s="142">
        <f t="shared" si="289"/>
        <v>0</v>
      </c>
      <c r="AP94" s="142">
        <f t="shared" si="289"/>
        <v>0</v>
      </c>
      <c r="AQ94" s="142">
        <f t="shared" si="289"/>
        <v>0</v>
      </c>
      <c r="AR94" s="373"/>
    </row>
    <row r="95" spans="1:44" ht="18.75" customHeight="1" x14ac:dyDescent="0.25">
      <c r="A95" s="370" t="s">
        <v>442</v>
      </c>
      <c r="B95" s="371" t="s">
        <v>440</v>
      </c>
      <c r="C95" s="371" t="s">
        <v>357</v>
      </c>
      <c r="D95" s="150" t="s">
        <v>41</v>
      </c>
      <c r="E95" s="281">
        <f t="shared" ref="E95:E99" si="290">H95+K95+N95+Q95+T95+W95+Z95+AC95+AF95+AI95+AL95+AO95</f>
        <v>0</v>
      </c>
      <c r="F95" s="281">
        <f t="shared" ref="F95:F99" si="291">I95+L95+O95+R95+U95+X95+AA95+AD95+AG95+AJ95+AM95+AP95</f>
        <v>0</v>
      </c>
      <c r="G95" s="252" t="e">
        <f t="shared" ref="G95:G99" si="292">F95/E95</f>
        <v>#DIV/0!</v>
      </c>
      <c r="H95" s="146">
        <f>H96+H97+H98</f>
        <v>0</v>
      </c>
      <c r="I95" s="146">
        <f t="shared" ref="I95" si="293">I96+I97+I98</f>
        <v>0</v>
      </c>
      <c r="J95" s="146" t="e">
        <f>I95/H95*100</f>
        <v>#DIV/0!</v>
      </c>
      <c r="K95" s="146">
        <f t="shared" ref="K95:L95" si="294">K96+K97+K98</f>
        <v>0</v>
      </c>
      <c r="L95" s="146">
        <f t="shared" si="294"/>
        <v>0</v>
      </c>
      <c r="M95" s="146" t="e">
        <f>L95/K95*100</f>
        <v>#DIV/0!</v>
      </c>
      <c r="N95" s="146">
        <f t="shared" ref="N95:O95" si="295">N96+N97+N98</f>
        <v>0</v>
      </c>
      <c r="O95" s="146">
        <f t="shared" si="295"/>
        <v>0</v>
      </c>
      <c r="P95" s="146" t="e">
        <f>O95/N95*100</f>
        <v>#DIV/0!</v>
      </c>
      <c r="Q95" s="146">
        <f t="shared" ref="Q95:R95" si="296">Q96+Q97+Q98</f>
        <v>0</v>
      </c>
      <c r="R95" s="146">
        <f t="shared" si="296"/>
        <v>0</v>
      </c>
      <c r="S95" s="146" t="e">
        <f>R95/Q95*100</f>
        <v>#DIV/0!</v>
      </c>
      <c r="T95" s="146">
        <f t="shared" ref="T95:U95" si="297">T96+T97+T98</f>
        <v>0</v>
      </c>
      <c r="U95" s="146">
        <f t="shared" si="297"/>
        <v>0</v>
      </c>
      <c r="V95" s="146" t="e">
        <f>U95/T95*100</f>
        <v>#DIV/0!</v>
      </c>
      <c r="W95" s="146">
        <f t="shared" ref="W95:X95" si="298">W96+W97+W98</f>
        <v>0</v>
      </c>
      <c r="X95" s="146">
        <f t="shared" si="298"/>
        <v>0</v>
      </c>
      <c r="Y95" s="146" t="e">
        <f>X95/W95*100</f>
        <v>#DIV/0!</v>
      </c>
      <c r="Z95" s="146">
        <f t="shared" ref="Z95:AA95" si="299">Z96+Z97+Z98</f>
        <v>0</v>
      </c>
      <c r="AA95" s="146">
        <f t="shared" si="299"/>
        <v>0</v>
      </c>
      <c r="AB95" s="146" t="e">
        <f>AA95/Z95*100</f>
        <v>#DIV/0!</v>
      </c>
      <c r="AC95" s="146">
        <f t="shared" ref="AC95:AD95" si="300">AC96+AC97+AC98</f>
        <v>0</v>
      </c>
      <c r="AD95" s="146">
        <f t="shared" si="300"/>
        <v>0</v>
      </c>
      <c r="AE95" s="146" t="e">
        <f>AD95/AC95*100</f>
        <v>#DIV/0!</v>
      </c>
      <c r="AF95" s="146">
        <f t="shared" ref="AF95:AG95" si="301">AF96+AF97+AF98</f>
        <v>0</v>
      </c>
      <c r="AG95" s="146">
        <f t="shared" si="301"/>
        <v>0</v>
      </c>
      <c r="AH95" s="146" t="e">
        <f>AG95/AF95*100</f>
        <v>#DIV/0!</v>
      </c>
      <c r="AI95" s="146">
        <f t="shared" ref="AI95:AJ95" si="302">AI96+AI97+AI98</f>
        <v>0</v>
      </c>
      <c r="AJ95" s="146">
        <f t="shared" si="302"/>
        <v>0</v>
      </c>
      <c r="AK95" s="146" t="e">
        <f>AJ95/AI95*100</f>
        <v>#DIV/0!</v>
      </c>
      <c r="AL95" s="146">
        <f t="shared" ref="AL95:AM95" si="303">AL96+AL97+AL98</f>
        <v>0</v>
      </c>
      <c r="AM95" s="146">
        <f t="shared" si="303"/>
        <v>0</v>
      </c>
      <c r="AN95" s="146" t="e">
        <f>AM95/AL95*100</f>
        <v>#DIV/0!</v>
      </c>
      <c r="AO95" s="146">
        <f t="shared" ref="AO95:AP95" si="304">AO96+AO97+AO98</f>
        <v>0</v>
      </c>
      <c r="AP95" s="146">
        <f t="shared" si="304"/>
        <v>0</v>
      </c>
      <c r="AQ95" s="146" t="e">
        <f>AP95/AO95*100</f>
        <v>#DIV/0!</v>
      </c>
      <c r="AR95" s="372"/>
    </row>
    <row r="96" spans="1:44" ht="31.9" customHeight="1" x14ac:dyDescent="0.25">
      <c r="A96" s="370"/>
      <c r="B96" s="371"/>
      <c r="C96" s="371"/>
      <c r="D96" s="178" t="s">
        <v>37</v>
      </c>
      <c r="E96" s="281">
        <f t="shared" si="290"/>
        <v>0</v>
      </c>
      <c r="F96" s="281">
        <f t="shared" si="291"/>
        <v>0</v>
      </c>
      <c r="G96" s="252" t="e">
        <f t="shared" si="292"/>
        <v>#DIV/0!</v>
      </c>
      <c r="H96" s="142"/>
      <c r="I96" s="142"/>
      <c r="J96" s="149"/>
      <c r="K96" s="142"/>
      <c r="L96" s="142"/>
      <c r="M96" s="149"/>
      <c r="N96" s="142"/>
      <c r="O96" s="142"/>
      <c r="P96" s="149"/>
      <c r="Q96" s="142"/>
      <c r="R96" s="142"/>
      <c r="S96" s="149"/>
      <c r="T96" s="142"/>
      <c r="U96" s="142"/>
      <c r="V96" s="149"/>
      <c r="W96" s="142"/>
      <c r="X96" s="142"/>
      <c r="Y96" s="149"/>
      <c r="Z96" s="142"/>
      <c r="AA96" s="142"/>
      <c r="AB96" s="149"/>
      <c r="AC96" s="142"/>
      <c r="AD96" s="142"/>
      <c r="AE96" s="149"/>
      <c r="AF96" s="142"/>
      <c r="AG96" s="142"/>
      <c r="AH96" s="149"/>
      <c r="AI96" s="142"/>
      <c r="AJ96" s="142"/>
      <c r="AK96" s="149"/>
      <c r="AL96" s="142"/>
      <c r="AM96" s="142"/>
      <c r="AN96" s="149"/>
      <c r="AO96" s="142"/>
      <c r="AP96" s="142"/>
      <c r="AQ96" s="149"/>
      <c r="AR96" s="373"/>
    </row>
    <row r="97" spans="1:44" ht="34.9" customHeight="1" x14ac:dyDescent="0.25">
      <c r="A97" s="370"/>
      <c r="B97" s="371"/>
      <c r="C97" s="371"/>
      <c r="D97" s="178" t="s">
        <v>2</v>
      </c>
      <c r="E97" s="281">
        <f t="shared" si="290"/>
        <v>0</v>
      </c>
      <c r="F97" s="281">
        <f t="shared" si="291"/>
        <v>0</v>
      </c>
      <c r="G97" s="252" t="e">
        <f t="shared" si="292"/>
        <v>#DIV/0!</v>
      </c>
      <c r="H97" s="142"/>
      <c r="I97" s="142"/>
      <c r="J97" s="149"/>
      <c r="K97" s="142"/>
      <c r="L97" s="142"/>
      <c r="M97" s="149"/>
      <c r="N97" s="142"/>
      <c r="O97" s="142"/>
      <c r="P97" s="149"/>
      <c r="Q97" s="142"/>
      <c r="R97" s="142"/>
      <c r="S97" s="149"/>
      <c r="T97" s="142"/>
      <c r="U97" s="142"/>
      <c r="V97" s="149"/>
      <c r="W97" s="142"/>
      <c r="X97" s="142"/>
      <c r="Y97" s="149"/>
      <c r="Z97" s="142"/>
      <c r="AA97" s="142"/>
      <c r="AB97" s="149"/>
      <c r="AC97" s="142"/>
      <c r="AD97" s="142"/>
      <c r="AE97" s="149"/>
      <c r="AF97" s="142"/>
      <c r="AG97" s="142"/>
      <c r="AH97" s="149"/>
      <c r="AI97" s="142"/>
      <c r="AJ97" s="142"/>
      <c r="AK97" s="149"/>
      <c r="AL97" s="142"/>
      <c r="AM97" s="142"/>
      <c r="AN97" s="149"/>
      <c r="AO97" s="142"/>
      <c r="AP97" s="142"/>
      <c r="AQ97" s="149"/>
      <c r="AR97" s="373"/>
    </row>
    <row r="98" spans="1:44" ht="21.75" customHeight="1" x14ac:dyDescent="0.25">
      <c r="A98" s="370"/>
      <c r="B98" s="371"/>
      <c r="C98" s="371"/>
      <c r="D98" s="179" t="s">
        <v>43</v>
      </c>
      <c r="E98" s="281">
        <f t="shared" si="290"/>
        <v>0</v>
      </c>
      <c r="F98" s="281">
        <f t="shared" si="291"/>
        <v>0</v>
      </c>
      <c r="G98" s="252" t="e">
        <f t="shared" si="292"/>
        <v>#DIV/0!</v>
      </c>
      <c r="H98" s="142"/>
      <c r="I98" s="142"/>
      <c r="J98" s="149"/>
      <c r="K98" s="142"/>
      <c r="L98" s="142"/>
      <c r="M98" s="149"/>
      <c r="N98" s="142"/>
      <c r="O98" s="142"/>
      <c r="P98" s="149"/>
      <c r="Q98" s="142"/>
      <c r="R98" s="142"/>
      <c r="S98" s="149"/>
      <c r="T98" s="142"/>
      <c r="U98" s="142"/>
      <c r="V98" s="149"/>
      <c r="W98" s="142"/>
      <c r="X98" s="142"/>
      <c r="Y98" s="149"/>
      <c r="Z98" s="142"/>
      <c r="AA98" s="142"/>
      <c r="AB98" s="149"/>
      <c r="AC98" s="142"/>
      <c r="AD98" s="142"/>
      <c r="AE98" s="149"/>
      <c r="AF98" s="142"/>
      <c r="AG98" s="142"/>
      <c r="AH98" s="149"/>
      <c r="AI98" s="142"/>
      <c r="AJ98" s="142"/>
      <c r="AK98" s="149"/>
      <c r="AL98" s="142"/>
      <c r="AM98" s="142"/>
      <c r="AN98" s="149"/>
      <c r="AO98" s="142"/>
      <c r="AP98" s="142"/>
      <c r="AQ98" s="149"/>
      <c r="AR98" s="373"/>
    </row>
    <row r="99" spans="1:44" ht="34.9" customHeight="1" x14ac:dyDescent="0.25">
      <c r="A99" s="370"/>
      <c r="B99" s="371"/>
      <c r="C99" s="371"/>
      <c r="D99" s="224" t="s">
        <v>265</v>
      </c>
      <c r="E99" s="281">
        <f t="shared" si="290"/>
        <v>0</v>
      </c>
      <c r="F99" s="281">
        <f t="shared" si="291"/>
        <v>0</v>
      </c>
      <c r="G99" s="252" t="e">
        <f t="shared" si="292"/>
        <v>#DIV/0!</v>
      </c>
      <c r="H99" s="142"/>
      <c r="I99" s="142"/>
      <c r="J99" s="149"/>
      <c r="K99" s="142"/>
      <c r="L99" s="142"/>
      <c r="M99" s="149"/>
      <c r="N99" s="142"/>
      <c r="O99" s="142"/>
      <c r="P99" s="149"/>
      <c r="Q99" s="142"/>
      <c r="R99" s="142"/>
      <c r="S99" s="149"/>
      <c r="T99" s="142"/>
      <c r="U99" s="142"/>
      <c r="V99" s="149"/>
      <c r="W99" s="142"/>
      <c r="X99" s="142"/>
      <c r="Y99" s="149"/>
      <c r="Z99" s="142"/>
      <c r="AA99" s="142"/>
      <c r="AB99" s="149"/>
      <c r="AC99" s="142"/>
      <c r="AD99" s="142"/>
      <c r="AE99" s="149"/>
      <c r="AF99" s="142"/>
      <c r="AG99" s="142"/>
      <c r="AH99" s="149"/>
      <c r="AI99" s="142"/>
      <c r="AJ99" s="142"/>
      <c r="AK99" s="149"/>
      <c r="AL99" s="142"/>
      <c r="AM99" s="142"/>
      <c r="AN99" s="149"/>
      <c r="AO99" s="142"/>
      <c r="AP99" s="142"/>
      <c r="AQ99" s="149"/>
      <c r="AR99" s="373"/>
    </row>
    <row r="100" spans="1:44" ht="18.75" customHeight="1" x14ac:dyDescent="0.25">
      <c r="A100" s="370" t="s">
        <v>443</v>
      </c>
      <c r="B100" s="371" t="s">
        <v>444</v>
      </c>
      <c r="C100" s="371" t="s">
        <v>357</v>
      </c>
      <c r="D100" s="150" t="s">
        <v>41</v>
      </c>
      <c r="E100" s="281">
        <f t="shared" ref="E100:E104" si="305">H100+K100+N100+Q100+T100+W100+Z100+AC100+AF100+AI100+AL100+AO100</f>
        <v>17591.865000000002</v>
      </c>
      <c r="F100" s="281">
        <f t="shared" ref="F100:F104" si="306">I100+L100+O100+R100+U100+X100+AA100+AD100+AG100+AJ100+AM100+AP100</f>
        <v>0</v>
      </c>
      <c r="G100" s="252">
        <f t="shared" ref="G100:G104" si="307">F100/E100</f>
        <v>0</v>
      </c>
      <c r="H100" s="146">
        <f>H101+H102+H103</f>
        <v>0</v>
      </c>
      <c r="I100" s="146">
        <f t="shared" ref="I100" si="308">I101+I102+I103</f>
        <v>0</v>
      </c>
      <c r="J100" s="146" t="e">
        <f>I100/H100*100</f>
        <v>#DIV/0!</v>
      </c>
      <c r="K100" s="146">
        <f t="shared" ref="K100:L100" si="309">K101+K102+K103</f>
        <v>0</v>
      </c>
      <c r="L100" s="146">
        <f t="shared" si="309"/>
        <v>0</v>
      </c>
      <c r="M100" s="146" t="e">
        <f>L100/K100*100</f>
        <v>#DIV/0!</v>
      </c>
      <c r="N100" s="146">
        <f t="shared" ref="N100:O100" si="310">N101+N102+N103</f>
        <v>0</v>
      </c>
      <c r="O100" s="146">
        <f t="shared" si="310"/>
        <v>0</v>
      </c>
      <c r="P100" s="146" t="e">
        <f>O100/N100*100</f>
        <v>#DIV/0!</v>
      </c>
      <c r="Q100" s="146">
        <f t="shared" ref="Q100:R100" si="311">Q101+Q102+Q103</f>
        <v>0</v>
      </c>
      <c r="R100" s="146">
        <f t="shared" si="311"/>
        <v>0</v>
      </c>
      <c r="S100" s="146" t="e">
        <f>R100/Q100*100</f>
        <v>#DIV/0!</v>
      </c>
      <c r="T100" s="146">
        <f t="shared" ref="T100:U100" si="312">T101+T102+T103</f>
        <v>0</v>
      </c>
      <c r="U100" s="146">
        <f t="shared" si="312"/>
        <v>0</v>
      </c>
      <c r="V100" s="146" t="e">
        <f>U100/T100*100</f>
        <v>#DIV/0!</v>
      </c>
      <c r="W100" s="146">
        <f t="shared" ref="W100:X100" si="313">W101+W102+W103</f>
        <v>0</v>
      </c>
      <c r="X100" s="146">
        <f t="shared" si="313"/>
        <v>0</v>
      </c>
      <c r="Y100" s="146" t="e">
        <f>X100/W100*100</f>
        <v>#DIV/0!</v>
      </c>
      <c r="Z100" s="146">
        <f t="shared" ref="Z100:AA100" si="314">Z101+Z102+Z103</f>
        <v>0</v>
      </c>
      <c r="AA100" s="146">
        <f t="shared" si="314"/>
        <v>0</v>
      </c>
      <c r="AB100" s="146" t="e">
        <f>AA100/Z100*100</f>
        <v>#DIV/0!</v>
      </c>
      <c r="AC100" s="146">
        <f t="shared" ref="AC100:AD100" si="315">AC101+AC102+AC103</f>
        <v>0</v>
      </c>
      <c r="AD100" s="146">
        <f t="shared" si="315"/>
        <v>0</v>
      </c>
      <c r="AE100" s="146" t="e">
        <f>AD100/AC100*100</f>
        <v>#DIV/0!</v>
      </c>
      <c r="AF100" s="146">
        <f t="shared" ref="AF100:AG100" si="316">AF101+AF102+AF103</f>
        <v>0</v>
      </c>
      <c r="AG100" s="146">
        <f t="shared" si="316"/>
        <v>0</v>
      </c>
      <c r="AH100" s="146" t="e">
        <f>AG100/AF100*100</f>
        <v>#DIV/0!</v>
      </c>
      <c r="AI100" s="146">
        <f t="shared" ref="AI100:AJ100" si="317">AI101+AI102+AI103</f>
        <v>0</v>
      </c>
      <c r="AJ100" s="146">
        <f t="shared" si="317"/>
        <v>0</v>
      </c>
      <c r="AK100" s="146" t="e">
        <f>AJ100/AI100*100</f>
        <v>#DIV/0!</v>
      </c>
      <c r="AL100" s="146">
        <f t="shared" ref="AL100:AM100" si="318">AL101+AL102+AL103</f>
        <v>0</v>
      </c>
      <c r="AM100" s="146">
        <f t="shared" si="318"/>
        <v>0</v>
      </c>
      <c r="AN100" s="146" t="e">
        <f>AM100/AL100*100</f>
        <v>#DIV/0!</v>
      </c>
      <c r="AO100" s="146">
        <f t="shared" ref="AO100:AP100" si="319">AO101+AO102+AO103</f>
        <v>17591.865000000002</v>
      </c>
      <c r="AP100" s="146">
        <f t="shared" si="319"/>
        <v>0</v>
      </c>
      <c r="AQ100" s="146">
        <f>AP100/AO100*100</f>
        <v>0</v>
      </c>
      <c r="AR100" s="372"/>
    </row>
    <row r="101" spans="1:44" ht="31.9" customHeight="1" x14ac:dyDescent="0.25">
      <c r="A101" s="370"/>
      <c r="B101" s="371"/>
      <c r="C101" s="371"/>
      <c r="D101" s="178" t="s">
        <v>37</v>
      </c>
      <c r="E101" s="281">
        <f t="shared" si="305"/>
        <v>0</v>
      </c>
      <c r="F101" s="281">
        <f t="shared" si="306"/>
        <v>0</v>
      </c>
      <c r="G101" s="252" t="e">
        <f t="shared" si="307"/>
        <v>#DIV/0!</v>
      </c>
      <c r="H101" s="142"/>
      <c r="I101" s="142"/>
      <c r="J101" s="149"/>
      <c r="K101" s="142"/>
      <c r="L101" s="142"/>
      <c r="M101" s="149"/>
      <c r="N101" s="142"/>
      <c r="O101" s="142"/>
      <c r="P101" s="149"/>
      <c r="Q101" s="142"/>
      <c r="R101" s="142"/>
      <c r="S101" s="149"/>
      <c r="T101" s="142"/>
      <c r="U101" s="142"/>
      <c r="V101" s="149"/>
      <c r="W101" s="142"/>
      <c r="X101" s="142"/>
      <c r="Y101" s="149"/>
      <c r="Z101" s="142"/>
      <c r="AA101" s="142"/>
      <c r="AB101" s="149"/>
      <c r="AC101" s="142"/>
      <c r="AD101" s="142"/>
      <c r="AE101" s="149"/>
      <c r="AF101" s="142"/>
      <c r="AG101" s="142"/>
      <c r="AH101" s="149"/>
      <c r="AI101" s="142"/>
      <c r="AJ101" s="142"/>
      <c r="AK101" s="149"/>
      <c r="AL101" s="142"/>
      <c r="AM101" s="142"/>
      <c r="AN101" s="149"/>
      <c r="AO101" s="142"/>
      <c r="AP101" s="142"/>
      <c r="AQ101" s="149"/>
      <c r="AR101" s="373"/>
    </row>
    <row r="102" spans="1:44" ht="34.9" customHeight="1" x14ac:dyDescent="0.25">
      <c r="A102" s="370"/>
      <c r="B102" s="371"/>
      <c r="C102" s="371"/>
      <c r="D102" s="178" t="s">
        <v>2</v>
      </c>
      <c r="E102" s="281">
        <f t="shared" si="305"/>
        <v>0</v>
      </c>
      <c r="F102" s="281">
        <f t="shared" si="306"/>
        <v>0</v>
      </c>
      <c r="G102" s="252" t="e">
        <f t="shared" si="307"/>
        <v>#DIV/0!</v>
      </c>
      <c r="H102" s="142"/>
      <c r="I102" s="142"/>
      <c r="J102" s="149"/>
      <c r="K102" s="142"/>
      <c r="L102" s="142"/>
      <c r="M102" s="149"/>
      <c r="N102" s="142"/>
      <c r="O102" s="142"/>
      <c r="P102" s="149"/>
      <c r="Q102" s="142"/>
      <c r="R102" s="142"/>
      <c r="S102" s="149"/>
      <c r="T102" s="142"/>
      <c r="U102" s="142"/>
      <c r="V102" s="149"/>
      <c r="W102" s="142"/>
      <c r="X102" s="142"/>
      <c r="Y102" s="149"/>
      <c r="Z102" s="142"/>
      <c r="AA102" s="142"/>
      <c r="AB102" s="149"/>
      <c r="AC102" s="142"/>
      <c r="AD102" s="142"/>
      <c r="AE102" s="149"/>
      <c r="AF102" s="142"/>
      <c r="AG102" s="142"/>
      <c r="AH102" s="149"/>
      <c r="AI102" s="142"/>
      <c r="AJ102" s="142"/>
      <c r="AK102" s="149"/>
      <c r="AL102" s="142"/>
      <c r="AM102" s="142"/>
      <c r="AN102" s="149"/>
      <c r="AO102" s="142"/>
      <c r="AP102" s="142"/>
      <c r="AQ102" s="149"/>
      <c r="AR102" s="373"/>
    </row>
    <row r="103" spans="1:44" ht="21.75" customHeight="1" x14ac:dyDescent="0.25">
      <c r="A103" s="370"/>
      <c r="B103" s="371"/>
      <c r="C103" s="371"/>
      <c r="D103" s="179" t="s">
        <v>43</v>
      </c>
      <c r="E103" s="281">
        <f t="shared" si="305"/>
        <v>17591.865000000002</v>
      </c>
      <c r="F103" s="281">
        <f t="shared" si="306"/>
        <v>0</v>
      </c>
      <c r="G103" s="252">
        <f t="shared" si="307"/>
        <v>0</v>
      </c>
      <c r="H103" s="142"/>
      <c r="I103" s="142"/>
      <c r="J103" s="149"/>
      <c r="K103" s="142"/>
      <c r="L103" s="142"/>
      <c r="M103" s="149"/>
      <c r="N103" s="142"/>
      <c r="O103" s="142"/>
      <c r="P103" s="149"/>
      <c r="Q103" s="142"/>
      <c r="R103" s="142"/>
      <c r="S103" s="149"/>
      <c r="T103" s="142"/>
      <c r="U103" s="142"/>
      <c r="V103" s="149"/>
      <c r="W103" s="142"/>
      <c r="X103" s="142"/>
      <c r="Y103" s="149"/>
      <c r="Z103" s="142"/>
      <c r="AA103" s="142"/>
      <c r="AB103" s="149"/>
      <c r="AC103" s="142"/>
      <c r="AD103" s="142"/>
      <c r="AE103" s="149"/>
      <c r="AF103" s="142"/>
      <c r="AG103" s="142"/>
      <c r="AH103" s="149"/>
      <c r="AI103" s="142"/>
      <c r="AJ103" s="142"/>
      <c r="AK103" s="149"/>
      <c r="AL103" s="142"/>
      <c r="AM103" s="142"/>
      <c r="AN103" s="149"/>
      <c r="AO103" s="257">
        <v>17591.865000000002</v>
      </c>
      <c r="AP103" s="142"/>
      <c r="AQ103" s="149"/>
      <c r="AR103" s="373"/>
    </row>
    <row r="104" spans="1:44" ht="34.9" customHeight="1" x14ac:dyDescent="0.25">
      <c r="A104" s="370"/>
      <c r="B104" s="371"/>
      <c r="C104" s="371"/>
      <c r="D104" s="224" t="s">
        <v>265</v>
      </c>
      <c r="E104" s="281">
        <f t="shared" si="305"/>
        <v>0</v>
      </c>
      <c r="F104" s="281">
        <f t="shared" si="306"/>
        <v>0</v>
      </c>
      <c r="G104" s="252" t="e">
        <f t="shared" si="307"/>
        <v>#DIV/0!</v>
      </c>
      <c r="H104" s="142"/>
      <c r="I104" s="142"/>
      <c r="J104" s="149"/>
      <c r="K104" s="142"/>
      <c r="L104" s="142"/>
      <c r="M104" s="149"/>
      <c r="N104" s="142"/>
      <c r="O104" s="142"/>
      <c r="P104" s="149"/>
      <c r="Q104" s="142"/>
      <c r="R104" s="142"/>
      <c r="S104" s="149"/>
      <c r="T104" s="142"/>
      <c r="U104" s="142"/>
      <c r="V104" s="149"/>
      <c r="W104" s="142"/>
      <c r="X104" s="142"/>
      <c r="Y104" s="149"/>
      <c r="Z104" s="142"/>
      <c r="AA104" s="142"/>
      <c r="AB104" s="149"/>
      <c r="AC104" s="142"/>
      <c r="AD104" s="142"/>
      <c r="AE104" s="149"/>
      <c r="AF104" s="142"/>
      <c r="AG104" s="142"/>
      <c r="AH104" s="149"/>
      <c r="AI104" s="142"/>
      <c r="AJ104" s="142"/>
      <c r="AK104" s="149"/>
      <c r="AL104" s="142"/>
      <c r="AM104" s="142"/>
      <c r="AN104" s="149"/>
      <c r="AO104" s="142"/>
      <c r="AP104" s="142"/>
      <c r="AQ104" s="149"/>
      <c r="AR104" s="373"/>
    </row>
    <row r="105" spans="1:44" ht="18.75" customHeight="1" x14ac:dyDescent="0.25">
      <c r="A105" s="370" t="s">
        <v>445</v>
      </c>
      <c r="B105" s="371" t="s">
        <v>446</v>
      </c>
      <c r="C105" s="371" t="s">
        <v>357</v>
      </c>
      <c r="D105" s="150" t="s">
        <v>41</v>
      </c>
      <c r="E105" s="281">
        <f t="shared" si="285"/>
        <v>1585.9892600000001</v>
      </c>
      <c r="F105" s="281">
        <f t="shared" si="286"/>
        <v>0</v>
      </c>
      <c r="G105" s="252">
        <f t="shared" si="67"/>
        <v>0</v>
      </c>
      <c r="H105" s="146">
        <f>H106+H107+H108</f>
        <v>0</v>
      </c>
      <c r="I105" s="146">
        <f t="shared" ref="I105" si="320">I106+I107+I108</f>
        <v>0</v>
      </c>
      <c r="J105" s="146" t="e">
        <f>I105/H105*100</f>
        <v>#DIV/0!</v>
      </c>
      <c r="K105" s="146">
        <f t="shared" ref="K105" si="321">K106+K107+K108</f>
        <v>0</v>
      </c>
      <c r="L105" s="146">
        <f t="shared" ref="L105" si="322">L106+L107+L108</f>
        <v>0</v>
      </c>
      <c r="M105" s="146" t="e">
        <f>L105/K105*100</f>
        <v>#DIV/0!</v>
      </c>
      <c r="N105" s="146">
        <f t="shared" ref="N105" si="323">N106+N107+N108</f>
        <v>0</v>
      </c>
      <c r="O105" s="146">
        <f t="shared" ref="O105" si="324">O106+O107+O108</f>
        <v>0</v>
      </c>
      <c r="P105" s="146" t="e">
        <f>O105/N105*100</f>
        <v>#DIV/0!</v>
      </c>
      <c r="Q105" s="146">
        <f t="shared" ref="Q105" si="325">Q106+Q107+Q108</f>
        <v>0</v>
      </c>
      <c r="R105" s="146">
        <f t="shared" ref="R105" si="326">R106+R107+R108</f>
        <v>0</v>
      </c>
      <c r="S105" s="146" t="e">
        <f>R105/Q105*100</f>
        <v>#DIV/0!</v>
      </c>
      <c r="T105" s="146">
        <f t="shared" ref="T105" si="327">T106+T107+T108</f>
        <v>0</v>
      </c>
      <c r="U105" s="146">
        <f t="shared" ref="U105" si="328">U106+U107+U108</f>
        <v>0</v>
      </c>
      <c r="V105" s="146" t="e">
        <f>U105/T105*100</f>
        <v>#DIV/0!</v>
      </c>
      <c r="W105" s="146">
        <f t="shared" ref="W105" si="329">W106+W107+W108</f>
        <v>0</v>
      </c>
      <c r="X105" s="146">
        <f t="shared" ref="X105" si="330">X106+X107+X108</f>
        <v>0</v>
      </c>
      <c r="Y105" s="146" t="e">
        <f>X105/W105*100</f>
        <v>#DIV/0!</v>
      </c>
      <c r="Z105" s="146">
        <f t="shared" ref="Z105" si="331">Z106+Z107+Z108</f>
        <v>0</v>
      </c>
      <c r="AA105" s="146">
        <f t="shared" ref="AA105" si="332">AA106+AA107+AA108</f>
        <v>0</v>
      </c>
      <c r="AB105" s="146" t="e">
        <f>AA105/Z105*100</f>
        <v>#DIV/0!</v>
      </c>
      <c r="AC105" s="146">
        <f t="shared" ref="AC105" si="333">AC106+AC107+AC108</f>
        <v>0</v>
      </c>
      <c r="AD105" s="146">
        <f t="shared" ref="AD105" si="334">AD106+AD107+AD108</f>
        <v>0</v>
      </c>
      <c r="AE105" s="146" t="e">
        <f>AD105/AC105*100</f>
        <v>#DIV/0!</v>
      </c>
      <c r="AF105" s="146">
        <f t="shared" ref="AF105" si="335">AF106+AF107+AF108</f>
        <v>0</v>
      </c>
      <c r="AG105" s="146">
        <f t="shared" ref="AG105" si="336">AG106+AG107+AG108</f>
        <v>0</v>
      </c>
      <c r="AH105" s="146" t="e">
        <f>AG105/AF105*100</f>
        <v>#DIV/0!</v>
      </c>
      <c r="AI105" s="146">
        <f t="shared" ref="AI105" si="337">AI106+AI107+AI108</f>
        <v>0</v>
      </c>
      <c r="AJ105" s="146">
        <f t="shared" ref="AJ105" si="338">AJ106+AJ107+AJ108</f>
        <v>0</v>
      </c>
      <c r="AK105" s="146" t="e">
        <f>AJ105/AI105*100</f>
        <v>#DIV/0!</v>
      </c>
      <c r="AL105" s="146">
        <f t="shared" ref="AL105" si="339">AL106+AL107+AL108</f>
        <v>0</v>
      </c>
      <c r="AM105" s="146">
        <f t="shared" ref="AM105" si="340">AM106+AM107+AM108</f>
        <v>0</v>
      </c>
      <c r="AN105" s="146" t="e">
        <f>AM105/AL105*100</f>
        <v>#DIV/0!</v>
      </c>
      <c r="AO105" s="146">
        <f t="shared" ref="AO105" si="341">AO106+AO107+AO108</f>
        <v>1585.9892600000001</v>
      </c>
      <c r="AP105" s="146">
        <f t="shared" ref="AP105" si="342">AP106+AP107+AP108</f>
        <v>0</v>
      </c>
      <c r="AQ105" s="146">
        <f>AP105/AO105*100</f>
        <v>0</v>
      </c>
      <c r="AR105" s="372"/>
    </row>
    <row r="106" spans="1:44" ht="31.9" customHeight="1" x14ac:dyDescent="0.25">
      <c r="A106" s="370"/>
      <c r="B106" s="371"/>
      <c r="C106" s="371"/>
      <c r="D106" s="178" t="s">
        <v>37</v>
      </c>
      <c r="E106" s="281">
        <f t="shared" si="285"/>
        <v>0</v>
      </c>
      <c r="F106" s="281">
        <f t="shared" si="286"/>
        <v>0</v>
      </c>
      <c r="G106" s="252" t="e">
        <f t="shared" si="67"/>
        <v>#DIV/0!</v>
      </c>
      <c r="H106" s="142"/>
      <c r="I106" s="142"/>
      <c r="J106" s="149"/>
      <c r="K106" s="142"/>
      <c r="L106" s="142"/>
      <c r="M106" s="149"/>
      <c r="N106" s="142"/>
      <c r="O106" s="142"/>
      <c r="P106" s="149"/>
      <c r="Q106" s="142"/>
      <c r="R106" s="142"/>
      <c r="S106" s="149"/>
      <c r="T106" s="142"/>
      <c r="U106" s="142"/>
      <c r="V106" s="149"/>
      <c r="W106" s="142"/>
      <c r="X106" s="142"/>
      <c r="Y106" s="149"/>
      <c r="Z106" s="142"/>
      <c r="AA106" s="142"/>
      <c r="AB106" s="149"/>
      <c r="AC106" s="142"/>
      <c r="AD106" s="142"/>
      <c r="AE106" s="149"/>
      <c r="AF106" s="142"/>
      <c r="AG106" s="142"/>
      <c r="AH106" s="149"/>
      <c r="AI106" s="142"/>
      <c r="AJ106" s="142"/>
      <c r="AK106" s="149"/>
      <c r="AL106" s="142"/>
      <c r="AM106" s="142"/>
      <c r="AN106" s="149"/>
      <c r="AO106" s="142"/>
      <c r="AP106" s="142"/>
      <c r="AQ106" s="149"/>
      <c r="AR106" s="373"/>
    </row>
    <row r="107" spans="1:44" ht="34.9" customHeight="1" x14ac:dyDescent="0.25">
      <c r="A107" s="370"/>
      <c r="B107" s="371"/>
      <c r="C107" s="371"/>
      <c r="D107" s="178" t="s">
        <v>2</v>
      </c>
      <c r="E107" s="281">
        <f t="shared" si="285"/>
        <v>0</v>
      </c>
      <c r="F107" s="281">
        <f t="shared" si="286"/>
        <v>0</v>
      </c>
      <c r="G107" s="252" t="e">
        <f t="shared" si="67"/>
        <v>#DIV/0!</v>
      </c>
      <c r="H107" s="142"/>
      <c r="I107" s="142"/>
      <c r="J107" s="149"/>
      <c r="K107" s="142"/>
      <c r="L107" s="142"/>
      <c r="M107" s="149"/>
      <c r="N107" s="142"/>
      <c r="O107" s="142"/>
      <c r="P107" s="149"/>
      <c r="Q107" s="142"/>
      <c r="R107" s="142"/>
      <c r="S107" s="149"/>
      <c r="T107" s="142"/>
      <c r="U107" s="142"/>
      <c r="V107" s="149"/>
      <c r="W107" s="142"/>
      <c r="X107" s="142"/>
      <c r="Y107" s="149"/>
      <c r="Z107" s="142"/>
      <c r="AA107" s="142"/>
      <c r="AB107" s="149"/>
      <c r="AC107" s="142"/>
      <c r="AD107" s="142"/>
      <c r="AE107" s="149"/>
      <c r="AF107" s="142"/>
      <c r="AG107" s="142"/>
      <c r="AH107" s="149"/>
      <c r="AI107" s="142"/>
      <c r="AJ107" s="142"/>
      <c r="AK107" s="149"/>
      <c r="AL107" s="142"/>
      <c r="AM107" s="142"/>
      <c r="AN107" s="149"/>
      <c r="AO107" s="142"/>
      <c r="AP107" s="142"/>
      <c r="AQ107" s="149"/>
      <c r="AR107" s="373"/>
    </row>
    <row r="108" spans="1:44" ht="21.75" customHeight="1" x14ac:dyDescent="0.25">
      <c r="A108" s="370"/>
      <c r="B108" s="371"/>
      <c r="C108" s="371"/>
      <c r="D108" s="179" t="s">
        <v>43</v>
      </c>
      <c r="E108" s="281">
        <f t="shared" si="285"/>
        <v>1585.9892600000001</v>
      </c>
      <c r="F108" s="281">
        <f t="shared" si="286"/>
        <v>0</v>
      </c>
      <c r="G108" s="252">
        <f t="shared" si="67"/>
        <v>0</v>
      </c>
      <c r="H108" s="142"/>
      <c r="I108" s="142"/>
      <c r="J108" s="149"/>
      <c r="K108" s="142"/>
      <c r="L108" s="142"/>
      <c r="M108" s="149"/>
      <c r="N108" s="142"/>
      <c r="O108" s="142"/>
      <c r="P108" s="149"/>
      <c r="Q108" s="142"/>
      <c r="R108" s="142"/>
      <c r="S108" s="149"/>
      <c r="T108" s="142"/>
      <c r="U108" s="142"/>
      <c r="V108" s="149"/>
      <c r="W108" s="142"/>
      <c r="X108" s="142"/>
      <c r="Y108" s="149"/>
      <c r="Z108" s="142"/>
      <c r="AA108" s="142"/>
      <c r="AB108" s="149"/>
      <c r="AC108" s="142"/>
      <c r="AD108" s="142"/>
      <c r="AE108" s="149"/>
      <c r="AF108" s="142"/>
      <c r="AG108" s="142"/>
      <c r="AH108" s="149"/>
      <c r="AI108" s="142"/>
      <c r="AJ108" s="142"/>
      <c r="AK108" s="149"/>
      <c r="AL108" s="142"/>
      <c r="AM108" s="142"/>
      <c r="AN108" s="149"/>
      <c r="AO108" s="257">
        <v>1585.9892600000001</v>
      </c>
      <c r="AP108" s="142"/>
      <c r="AQ108" s="149"/>
      <c r="AR108" s="373"/>
    </row>
    <row r="109" spans="1:44" ht="34.9" customHeight="1" x14ac:dyDescent="0.25">
      <c r="A109" s="370"/>
      <c r="B109" s="371"/>
      <c r="C109" s="371"/>
      <c r="D109" s="224" t="s">
        <v>265</v>
      </c>
      <c r="E109" s="281">
        <f t="shared" si="285"/>
        <v>0</v>
      </c>
      <c r="F109" s="281">
        <f t="shared" si="286"/>
        <v>0</v>
      </c>
      <c r="G109" s="252" t="e">
        <f t="shared" si="67"/>
        <v>#DIV/0!</v>
      </c>
      <c r="H109" s="142"/>
      <c r="I109" s="142"/>
      <c r="J109" s="149"/>
      <c r="K109" s="142"/>
      <c r="L109" s="142"/>
      <c r="M109" s="149"/>
      <c r="N109" s="142"/>
      <c r="O109" s="142"/>
      <c r="P109" s="149"/>
      <c r="Q109" s="142"/>
      <c r="R109" s="142"/>
      <c r="S109" s="149"/>
      <c r="T109" s="142"/>
      <c r="U109" s="142"/>
      <c r="V109" s="149"/>
      <c r="W109" s="142"/>
      <c r="X109" s="142"/>
      <c r="Y109" s="149"/>
      <c r="Z109" s="142"/>
      <c r="AA109" s="142"/>
      <c r="AB109" s="149"/>
      <c r="AC109" s="142"/>
      <c r="AD109" s="142"/>
      <c r="AE109" s="149"/>
      <c r="AF109" s="142"/>
      <c r="AG109" s="142"/>
      <c r="AH109" s="149"/>
      <c r="AI109" s="142"/>
      <c r="AJ109" s="142"/>
      <c r="AK109" s="149"/>
      <c r="AL109" s="142"/>
      <c r="AM109" s="142"/>
      <c r="AN109" s="149"/>
      <c r="AO109" s="142"/>
      <c r="AP109" s="142"/>
      <c r="AQ109" s="149"/>
      <c r="AR109" s="373"/>
    </row>
    <row r="110" spans="1:44" ht="18.75" customHeight="1" x14ac:dyDescent="0.25">
      <c r="A110" s="370" t="s">
        <v>447</v>
      </c>
      <c r="B110" s="371" t="s">
        <v>448</v>
      </c>
      <c r="C110" s="371" t="s">
        <v>357</v>
      </c>
      <c r="D110" s="150" t="s">
        <v>41</v>
      </c>
      <c r="E110" s="281">
        <f t="shared" si="285"/>
        <v>4215.18</v>
      </c>
      <c r="F110" s="281">
        <f t="shared" si="286"/>
        <v>349.34789000000001</v>
      </c>
      <c r="G110" s="252">
        <f t="shared" si="67"/>
        <v>8.287852238813051E-2</v>
      </c>
      <c r="H110" s="146">
        <f>H111+H112+H113</f>
        <v>0</v>
      </c>
      <c r="I110" s="146">
        <f t="shared" ref="I110" si="343">I111+I112+I113</f>
        <v>0</v>
      </c>
      <c r="J110" s="146" t="e">
        <f>I110/H110*100</f>
        <v>#DIV/0!</v>
      </c>
      <c r="K110" s="146">
        <f t="shared" ref="K110" si="344">K111+K112+K113</f>
        <v>0</v>
      </c>
      <c r="L110" s="146">
        <f t="shared" ref="L110" si="345">L111+L112+L113</f>
        <v>0</v>
      </c>
      <c r="M110" s="146" t="e">
        <f>L110/K110*100</f>
        <v>#DIV/0!</v>
      </c>
      <c r="N110" s="146">
        <f t="shared" ref="N110" si="346">N111+N112+N113</f>
        <v>0</v>
      </c>
      <c r="O110" s="146">
        <f t="shared" ref="O110" si="347">O111+O112+O113</f>
        <v>0</v>
      </c>
      <c r="P110" s="146" t="e">
        <f>O110/N110*100</f>
        <v>#DIV/0!</v>
      </c>
      <c r="Q110" s="146">
        <f t="shared" ref="Q110" si="348">Q111+Q112+Q113</f>
        <v>0</v>
      </c>
      <c r="R110" s="146">
        <f t="shared" ref="R110" si="349">R111+R112+R113</f>
        <v>0</v>
      </c>
      <c r="S110" s="146" t="e">
        <f>R110/Q110*100</f>
        <v>#DIV/0!</v>
      </c>
      <c r="T110" s="146">
        <f t="shared" ref="T110" si="350">T111+T112+T113</f>
        <v>0</v>
      </c>
      <c r="U110" s="146">
        <f t="shared" ref="U110" si="351">U111+U112+U113</f>
        <v>0</v>
      </c>
      <c r="V110" s="146" t="e">
        <f>U110/T110*100</f>
        <v>#DIV/0!</v>
      </c>
      <c r="W110" s="146">
        <f t="shared" ref="W110" si="352">W111+W112+W113</f>
        <v>0</v>
      </c>
      <c r="X110" s="146">
        <f t="shared" ref="X110" si="353">X111+X112+X113</f>
        <v>0</v>
      </c>
      <c r="Y110" s="146" t="e">
        <f>X110/W110*100</f>
        <v>#DIV/0!</v>
      </c>
      <c r="Z110" s="146">
        <f t="shared" ref="Z110" si="354">Z111+Z112+Z113</f>
        <v>349.34789000000001</v>
      </c>
      <c r="AA110" s="146">
        <f t="shared" ref="AA110" si="355">AA111+AA112+AA113</f>
        <v>349.34789000000001</v>
      </c>
      <c r="AB110" s="146">
        <f>AA110/Z110*100</f>
        <v>100</v>
      </c>
      <c r="AC110" s="146">
        <f t="shared" ref="AC110" si="356">AC111+AC112+AC113</f>
        <v>0</v>
      </c>
      <c r="AD110" s="146">
        <f t="shared" ref="AD110" si="357">AD111+AD112+AD113</f>
        <v>0</v>
      </c>
      <c r="AE110" s="146" t="e">
        <f>AD110/AC110*100</f>
        <v>#DIV/0!</v>
      </c>
      <c r="AF110" s="146">
        <f t="shared" ref="AF110" si="358">AF111+AF112+AF113</f>
        <v>0</v>
      </c>
      <c r="AG110" s="146">
        <f t="shared" ref="AG110" si="359">AG111+AG112+AG113</f>
        <v>0</v>
      </c>
      <c r="AH110" s="146" t="e">
        <f>AG110/AF110*100</f>
        <v>#DIV/0!</v>
      </c>
      <c r="AI110" s="146">
        <f t="shared" ref="AI110" si="360">AI111+AI112+AI113</f>
        <v>0</v>
      </c>
      <c r="AJ110" s="146">
        <f t="shared" ref="AJ110" si="361">AJ111+AJ112+AJ113</f>
        <v>0</v>
      </c>
      <c r="AK110" s="146" t="e">
        <f>AJ110/AI110*100</f>
        <v>#DIV/0!</v>
      </c>
      <c r="AL110" s="146">
        <f t="shared" ref="AL110" si="362">AL111+AL112+AL113</f>
        <v>0</v>
      </c>
      <c r="AM110" s="146">
        <f t="shared" ref="AM110" si="363">AM111+AM112+AM113</f>
        <v>0</v>
      </c>
      <c r="AN110" s="146" t="e">
        <f>AM110/AL110*100</f>
        <v>#DIV/0!</v>
      </c>
      <c r="AO110" s="146">
        <f t="shared" ref="AO110" si="364">AO111+AO112+AO113</f>
        <v>3865.8321100000003</v>
      </c>
      <c r="AP110" s="146">
        <f t="shared" ref="AP110" si="365">AP111+AP112+AP113</f>
        <v>0</v>
      </c>
      <c r="AQ110" s="146">
        <f>AP110/AO110*100</f>
        <v>0</v>
      </c>
      <c r="AR110" s="372"/>
    </row>
    <row r="111" spans="1:44" ht="31.9" customHeight="1" x14ac:dyDescent="0.25">
      <c r="A111" s="370"/>
      <c r="B111" s="371"/>
      <c r="C111" s="371"/>
      <c r="D111" s="178" t="s">
        <v>37</v>
      </c>
      <c r="E111" s="281">
        <f t="shared" si="285"/>
        <v>0</v>
      </c>
      <c r="F111" s="281">
        <f t="shared" si="286"/>
        <v>0</v>
      </c>
      <c r="G111" s="252" t="e">
        <f t="shared" si="67"/>
        <v>#DIV/0!</v>
      </c>
      <c r="H111" s="142"/>
      <c r="I111" s="142"/>
      <c r="J111" s="149"/>
      <c r="K111" s="142"/>
      <c r="L111" s="142"/>
      <c r="M111" s="149"/>
      <c r="N111" s="142"/>
      <c r="O111" s="142"/>
      <c r="P111" s="149"/>
      <c r="Q111" s="142"/>
      <c r="R111" s="142"/>
      <c r="S111" s="149"/>
      <c r="T111" s="142"/>
      <c r="U111" s="142"/>
      <c r="V111" s="149"/>
      <c r="W111" s="142"/>
      <c r="X111" s="142"/>
      <c r="Y111" s="149"/>
      <c r="Z111" s="142"/>
      <c r="AA111" s="142"/>
      <c r="AB111" s="149"/>
      <c r="AC111" s="142"/>
      <c r="AD111" s="142"/>
      <c r="AE111" s="149"/>
      <c r="AF111" s="142"/>
      <c r="AG111" s="142"/>
      <c r="AH111" s="149"/>
      <c r="AI111" s="142"/>
      <c r="AJ111" s="142"/>
      <c r="AK111" s="149"/>
      <c r="AL111" s="142"/>
      <c r="AM111" s="142"/>
      <c r="AN111" s="149"/>
      <c r="AO111" s="142"/>
      <c r="AP111" s="142"/>
      <c r="AQ111" s="149"/>
      <c r="AR111" s="373"/>
    </row>
    <row r="112" spans="1:44" ht="34.9" customHeight="1" x14ac:dyDescent="0.25">
      <c r="A112" s="370"/>
      <c r="B112" s="371"/>
      <c r="C112" s="371"/>
      <c r="D112" s="178" t="s">
        <v>2</v>
      </c>
      <c r="E112" s="281">
        <f t="shared" si="285"/>
        <v>0</v>
      </c>
      <c r="F112" s="281">
        <f t="shared" si="286"/>
        <v>0</v>
      </c>
      <c r="G112" s="252" t="e">
        <f t="shared" si="67"/>
        <v>#DIV/0!</v>
      </c>
      <c r="H112" s="142"/>
      <c r="I112" s="142"/>
      <c r="J112" s="149"/>
      <c r="K112" s="142"/>
      <c r="L112" s="142"/>
      <c r="M112" s="149"/>
      <c r="N112" s="142"/>
      <c r="O112" s="142"/>
      <c r="P112" s="149"/>
      <c r="Q112" s="142"/>
      <c r="R112" s="142"/>
      <c r="S112" s="149"/>
      <c r="T112" s="142"/>
      <c r="U112" s="142"/>
      <c r="V112" s="149"/>
      <c r="W112" s="142"/>
      <c r="X112" s="142"/>
      <c r="Y112" s="149"/>
      <c r="Z112" s="142"/>
      <c r="AA112" s="142"/>
      <c r="AB112" s="149"/>
      <c r="AC112" s="142"/>
      <c r="AD112" s="142"/>
      <c r="AE112" s="149"/>
      <c r="AF112" s="142"/>
      <c r="AG112" s="142"/>
      <c r="AH112" s="149"/>
      <c r="AI112" s="142"/>
      <c r="AJ112" s="142"/>
      <c r="AK112" s="149"/>
      <c r="AL112" s="142"/>
      <c r="AM112" s="142"/>
      <c r="AN112" s="149"/>
      <c r="AO112" s="142"/>
      <c r="AP112" s="142"/>
      <c r="AQ112" s="149"/>
      <c r="AR112" s="373"/>
    </row>
    <row r="113" spans="1:44" ht="21.75" customHeight="1" x14ac:dyDescent="0.25">
      <c r="A113" s="370"/>
      <c r="B113" s="371"/>
      <c r="C113" s="371"/>
      <c r="D113" s="179" t="s">
        <v>43</v>
      </c>
      <c r="E113" s="281">
        <f t="shared" si="285"/>
        <v>4215.18</v>
      </c>
      <c r="F113" s="281">
        <f t="shared" si="286"/>
        <v>349.34789000000001</v>
      </c>
      <c r="G113" s="252">
        <f t="shared" si="67"/>
        <v>8.287852238813051E-2</v>
      </c>
      <c r="H113" s="142"/>
      <c r="I113" s="142"/>
      <c r="J113" s="149"/>
      <c r="K113" s="142"/>
      <c r="L113" s="142"/>
      <c r="M113" s="149"/>
      <c r="N113" s="142"/>
      <c r="O113" s="142"/>
      <c r="P113" s="149"/>
      <c r="Q113" s="142"/>
      <c r="R113" s="142"/>
      <c r="S113" s="149"/>
      <c r="T113" s="142"/>
      <c r="U113" s="142"/>
      <c r="V113" s="149"/>
      <c r="W113" s="142"/>
      <c r="X113" s="142"/>
      <c r="Y113" s="149"/>
      <c r="Z113" s="142">
        <v>349.34789000000001</v>
      </c>
      <c r="AA113" s="142">
        <v>349.34789000000001</v>
      </c>
      <c r="AB113" s="149"/>
      <c r="AC113" s="142"/>
      <c r="AD113" s="142"/>
      <c r="AE113" s="149"/>
      <c r="AF113" s="142"/>
      <c r="AG113" s="142"/>
      <c r="AH113" s="149"/>
      <c r="AI113" s="142"/>
      <c r="AJ113" s="142"/>
      <c r="AK113" s="149"/>
      <c r="AL113" s="142"/>
      <c r="AM113" s="142"/>
      <c r="AN113" s="149"/>
      <c r="AO113" s="257">
        <f>4215.18-349.34789</f>
        <v>3865.8321100000003</v>
      </c>
      <c r="AP113" s="142"/>
      <c r="AQ113" s="149"/>
      <c r="AR113" s="373"/>
    </row>
    <row r="114" spans="1:44" ht="34.9" customHeight="1" x14ac:dyDescent="0.25">
      <c r="A114" s="370"/>
      <c r="B114" s="371"/>
      <c r="C114" s="371"/>
      <c r="D114" s="224" t="s">
        <v>265</v>
      </c>
      <c r="E114" s="281">
        <f t="shared" si="285"/>
        <v>0</v>
      </c>
      <c r="F114" s="281">
        <f t="shared" si="286"/>
        <v>0</v>
      </c>
      <c r="G114" s="252" t="e">
        <f t="shared" si="67"/>
        <v>#DIV/0!</v>
      </c>
      <c r="H114" s="142"/>
      <c r="I114" s="142"/>
      <c r="J114" s="149"/>
      <c r="K114" s="142"/>
      <c r="L114" s="142"/>
      <c r="M114" s="149"/>
      <c r="N114" s="142"/>
      <c r="O114" s="142"/>
      <c r="P114" s="149"/>
      <c r="Q114" s="142"/>
      <c r="R114" s="142"/>
      <c r="S114" s="149"/>
      <c r="T114" s="142"/>
      <c r="U114" s="142"/>
      <c r="V114" s="149"/>
      <c r="W114" s="142"/>
      <c r="X114" s="142"/>
      <c r="Y114" s="149"/>
      <c r="Z114" s="142"/>
      <c r="AA114" s="142"/>
      <c r="AB114" s="149"/>
      <c r="AC114" s="142"/>
      <c r="AD114" s="142"/>
      <c r="AE114" s="149"/>
      <c r="AF114" s="142"/>
      <c r="AG114" s="142"/>
      <c r="AH114" s="149"/>
      <c r="AI114" s="142"/>
      <c r="AJ114" s="142"/>
      <c r="AK114" s="149"/>
      <c r="AL114" s="142"/>
      <c r="AM114" s="142"/>
      <c r="AN114" s="149"/>
      <c r="AO114" s="142"/>
      <c r="AP114" s="142"/>
      <c r="AQ114" s="149"/>
      <c r="AR114" s="373"/>
    </row>
    <row r="115" spans="1:44" ht="18.75" customHeight="1" x14ac:dyDescent="0.25">
      <c r="A115" s="370" t="s">
        <v>449</v>
      </c>
      <c r="B115" s="371" t="s">
        <v>450</v>
      </c>
      <c r="C115" s="371" t="s">
        <v>357</v>
      </c>
      <c r="D115" s="150" t="s">
        <v>41</v>
      </c>
      <c r="E115" s="281">
        <f t="shared" si="285"/>
        <v>892.22460000000001</v>
      </c>
      <c r="F115" s="281">
        <f t="shared" si="286"/>
        <v>0</v>
      </c>
      <c r="G115" s="252">
        <f t="shared" si="67"/>
        <v>0</v>
      </c>
      <c r="H115" s="146">
        <f>H116+H117+H118</f>
        <v>0</v>
      </c>
      <c r="I115" s="146">
        <f t="shared" ref="I115" si="366">I116+I117+I118</f>
        <v>0</v>
      </c>
      <c r="J115" s="146" t="e">
        <f>I115/H115*100</f>
        <v>#DIV/0!</v>
      </c>
      <c r="K115" s="146">
        <f t="shared" ref="K115" si="367">K116+K117+K118</f>
        <v>0</v>
      </c>
      <c r="L115" s="146">
        <f t="shared" ref="L115" si="368">L116+L117+L118</f>
        <v>0</v>
      </c>
      <c r="M115" s="146" t="e">
        <f>L115/K115*100</f>
        <v>#DIV/0!</v>
      </c>
      <c r="N115" s="146">
        <f t="shared" ref="N115" si="369">N116+N117+N118</f>
        <v>0</v>
      </c>
      <c r="O115" s="146">
        <f t="shared" ref="O115" si="370">O116+O117+O118</f>
        <v>0</v>
      </c>
      <c r="P115" s="146" t="e">
        <f>O115/N115*100</f>
        <v>#DIV/0!</v>
      </c>
      <c r="Q115" s="146">
        <f t="shared" ref="Q115" si="371">Q116+Q117+Q118</f>
        <v>0</v>
      </c>
      <c r="R115" s="146">
        <f t="shared" ref="R115" si="372">R116+R117+R118</f>
        <v>0</v>
      </c>
      <c r="S115" s="146" t="e">
        <f>R115/Q115*100</f>
        <v>#DIV/0!</v>
      </c>
      <c r="T115" s="146">
        <f t="shared" ref="T115" si="373">T116+T117+T118</f>
        <v>0</v>
      </c>
      <c r="U115" s="146">
        <f t="shared" ref="U115" si="374">U116+U117+U118</f>
        <v>0</v>
      </c>
      <c r="V115" s="146" t="e">
        <f>U115/T115*100</f>
        <v>#DIV/0!</v>
      </c>
      <c r="W115" s="146">
        <f t="shared" ref="W115" si="375">W116+W117+W118</f>
        <v>0</v>
      </c>
      <c r="X115" s="146">
        <f t="shared" ref="X115" si="376">X116+X117+X118</f>
        <v>0</v>
      </c>
      <c r="Y115" s="146" t="e">
        <f>X115/W115*100</f>
        <v>#DIV/0!</v>
      </c>
      <c r="Z115" s="146">
        <f t="shared" ref="Z115" si="377">Z116+Z117+Z118</f>
        <v>0</v>
      </c>
      <c r="AA115" s="146">
        <f t="shared" ref="AA115" si="378">AA116+AA117+AA118</f>
        <v>0</v>
      </c>
      <c r="AB115" s="146" t="e">
        <f>AA115/Z115*100</f>
        <v>#DIV/0!</v>
      </c>
      <c r="AC115" s="146">
        <f t="shared" ref="AC115" si="379">AC116+AC117+AC118</f>
        <v>0</v>
      </c>
      <c r="AD115" s="146">
        <f t="shared" ref="AD115" si="380">AD116+AD117+AD118</f>
        <v>0</v>
      </c>
      <c r="AE115" s="146" t="e">
        <f>AD115/AC115*100</f>
        <v>#DIV/0!</v>
      </c>
      <c r="AF115" s="146">
        <f t="shared" ref="AF115" si="381">AF116+AF117+AF118</f>
        <v>0</v>
      </c>
      <c r="AG115" s="146">
        <f t="shared" ref="AG115" si="382">AG116+AG117+AG118</f>
        <v>0</v>
      </c>
      <c r="AH115" s="146" t="e">
        <f>AG115/AF115*100</f>
        <v>#DIV/0!</v>
      </c>
      <c r="AI115" s="146">
        <f t="shared" ref="AI115" si="383">AI116+AI117+AI118</f>
        <v>0</v>
      </c>
      <c r="AJ115" s="146">
        <f t="shared" ref="AJ115" si="384">AJ116+AJ117+AJ118</f>
        <v>0</v>
      </c>
      <c r="AK115" s="146" t="e">
        <f>AJ115/AI115*100</f>
        <v>#DIV/0!</v>
      </c>
      <c r="AL115" s="146">
        <f t="shared" ref="AL115" si="385">AL116+AL117+AL118</f>
        <v>0</v>
      </c>
      <c r="AM115" s="146">
        <f t="shared" ref="AM115" si="386">AM116+AM117+AM118</f>
        <v>0</v>
      </c>
      <c r="AN115" s="146" t="e">
        <f>AM115/AL115*100</f>
        <v>#DIV/0!</v>
      </c>
      <c r="AO115" s="146">
        <f t="shared" ref="AO115" si="387">AO116+AO117+AO118</f>
        <v>892.22460000000001</v>
      </c>
      <c r="AP115" s="146">
        <f t="shared" ref="AP115" si="388">AP116+AP117+AP118</f>
        <v>0</v>
      </c>
      <c r="AQ115" s="146">
        <f>AP115/AO115*100</f>
        <v>0</v>
      </c>
      <c r="AR115" s="372"/>
    </row>
    <row r="116" spans="1:44" ht="31.9" customHeight="1" x14ac:dyDescent="0.25">
      <c r="A116" s="370"/>
      <c r="B116" s="371"/>
      <c r="C116" s="371"/>
      <c r="D116" s="178" t="s">
        <v>37</v>
      </c>
      <c r="E116" s="281">
        <f t="shared" si="285"/>
        <v>0</v>
      </c>
      <c r="F116" s="281">
        <f t="shared" si="286"/>
        <v>0</v>
      </c>
      <c r="G116" s="252" t="e">
        <f t="shared" si="67"/>
        <v>#DIV/0!</v>
      </c>
      <c r="H116" s="142"/>
      <c r="I116" s="142"/>
      <c r="J116" s="149"/>
      <c r="K116" s="142"/>
      <c r="L116" s="142"/>
      <c r="M116" s="149"/>
      <c r="N116" s="142"/>
      <c r="O116" s="142"/>
      <c r="P116" s="149"/>
      <c r="Q116" s="142"/>
      <c r="R116" s="142"/>
      <c r="S116" s="149"/>
      <c r="T116" s="142"/>
      <c r="U116" s="142"/>
      <c r="V116" s="149"/>
      <c r="W116" s="142"/>
      <c r="X116" s="142"/>
      <c r="Y116" s="149"/>
      <c r="Z116" s="142"/>
      <c r="AA116" s="142"/>
      <c r="AB116" s="149"/>
      <c r="AC116" s="142"/>
      <c r="AD116" s="142"/>
      <c r="AE116" s="149"/>
      <c r="AF116" s="142"/>
      <c r="AG116" s="142"/>
      <c r="AH116" s="149"/>
      <c r="AI116" s="142"/>
      <c r="AJ116" s="142"/>
      <c r="AK116" s="149"/>
      <c r="AL116" s="142"/>
      <c r="AM116" s="142"/>
      <c r="AN116" s="149"/>
      <c r="AO116" s="142"/>
      <c r="AP116" s="142"/>
      <c r="AQ116" s="149"/>
      <c r="AR116" s="373"/>
    </row>
    <row r="117" spans="1:44" ht="34.9" customHeight="1" x14ac:dyDescent="0.25">
      <c r="A117" s="370"/>
      <c r="B117" s="371"/>
      <c r="C117" s="371"/>
      <c r="D117" s="178" t="s">
        <v>2</v>
      </c>
      <c r="E117" s="281">
        <f t="shared" si="285"/>
        <v>0</v>
      </c>
      <c r="F117" s="281">
        <f t="shared" si="286"/>
        <v>0</v>
      </c>
      <c r="G117" s="252" t="e">
        <f t="shared" si="67"/>
        <v>#DIV/0!</v>
      </c>
      <c r="H117" s="142"/>
      <c r="I117" s="142"/>
      <c r="J117" s="149"/>
      <c r="K117" s="142"/>
      <c r="L117" s="142"/>
      <c r="M117" s="149"/>
      <c r="N117" s="142"/>
      <c r="O117" s="142"/>
      <c r="P117" s="149"/>
      <c r="Q117" s="142"/>
      <c r="R117" s="142"/>
      <c r="S117" s="149"/>
      <c r="T117" s="142"/>
      <c r="U117" s="142"/>
      <c r="V117" s="149"/>
      <c r="W117" s="142"/>
      <c r="X117" s="142"/>
      <c r="Y117" s="149"/>
      <c r="Z117" s="142"/>
      <c r="AA117" s="142"/>
      <c r="AB117" s="149"/>
      <c r="AC117" s="142"/>
      <c r="AD117" s="142"/>
      <c r="AE117" s="149"/>
      <c r="AF117" s="142"/>
      <c r="AG117" s="142"/>
      <c r="AH117" s="149"/>
      <c r="AI117" s="142"/>
      <c r="AJ117" s="142"/>
      <c r="AK117" s="149"/>
      <c r="AL117" s="142"/>
      <c r="AM117" s="142"/>
      <c r="AN117" s="149"/>
      <c r="AO117" s="142"/>
      <c r="AP117" s="142"/>
      <c r="AQ117" s="149"/>
      <c r="AR117" s="373"/>
    </row>
    <row r="118" spans="1:44" ht="21.75" customHeight="1" x14ac:dyDescent="0.25">
      <c r="A118" s="370"/>
      <c r="B118" s="371"/>
      <c r="C118" s="371"/>
      <c r="D118" s="179" t="s">
        <v>43</v>
      </c>
      <c r="E118" s="281">
        <f t="shared" si="285"/>
        <v>892.22460000000001</v>
      </c>
      <c r="F118" s="281">
        <f t="shared" si="286"/>
        <v>0</v>
      </c>
      <c r="G118" s="252">
        <f t="shared" si="67"/>
        <v>0</v>
      </c>
      <c r="H118" s="142"/>
      <c r="I118" s="142"/>
      <c r="J118" s="149"/>
      <c r="K118" s="142"/>
      <c r="L118" s="142"/>
      <c r="M118" s="149"/>
      <c r="N118" s="142"/>
      <c r="O118" s="142"/>
      <c r="P118" s="149"/>
      <c r="Q118" s="142"/>
      <c r="R118" s="142"/>
      <c r="S118" s="149"/>
      <c r="T118" s="142"/>
      <c r="U118" s="142"/>
      <c r="V118" s="149"/>
      <c r="W118" s="142"/>
      <c r="X118" s="142"/>
      <c r="Y118" s="149"/>
      <c r="Z118" s="142"/>
      <c r="AA118" s="142"/>
      <c r="AB118" s="149"/>
      <c r="AC118" s="142"/>
      <c r="AD118" s="142"/>
      <c r="AE118" s="149"/>
      <c r="AF118" s="142"/>
      <c r="AG118" s="142"/>
      <c r="AH118" s="149"/>
      <c r="AI118" s="142"/>
      <c r="AJ118" s="142"/>
      <c r="AK118" s="149"/>
      <c r="AL118" s="142"/>
      <c r="AM118" s="142"/>
      <c r="AN118" s="149"/>
      <c r="AO118" s="257">
        <v>892.22460000000001</v>
      </c>
      <c r="AP118" s="142"/>
      <c r="AQ118" s="149"/>
      <c r="AR118" s="373"/>
    </row>
    <row r="119" spans="1:44" ht="34.9" customHeight="1" x14ac:dyDescent="0.25">
      <c r="A119" s="370"/>
      <c r="B119" s="371"/>
      <c r="C119" s="371"/>
      <c r="D119" s="224" t="s">
        <v>265</v>
      </c>
      <c r="E119" s="281">
        <f t="shared" si="285"/>
        <v>0</v>
      </c>
      <c r="F119" s="281">
        <f t="shared" si="286"/>
        <v>0</v>
      </c>
      <c r="G119" s="252" t="e">
        <f t="shared" si="67"/>
        <v>#DIV/0!</v>
      </c>
      <c r="H119" s="142"/>
      <c r="I119" s="142"/>
      <c r="J119" s="149"/>
      <c r="K119" s="142"/>
      <c r="L119" s="142"/>
      <c r="M119" s="149"/>
      <c r="N119" s="142"/>
      <c r="O119" s="142"/>
      <c r="P119" s="149"/>
      <c r="Q119" s="142"/>
      <c r="R119" s="142"/>
      <c r="S119" s="149"/>
      <c r="T119" s="142"/>
      <c r="U119" s="142"/>
      <c r="V119" s="149"/>
      <c r="W119" s="142"/>
      <c r="X119" s="142"/>
      <c r="Y119" s="149"/>
      <c r="Z119" s="142"/>
      <c r="AA119" s="142"/>
      <c r="AB119" s="149"/>
      <c r="AC119" s="142"/>
      <c r="AD119" s="142"/>
      <c r="AE119" s="149"/>
      <c r="AF119" s="142"/>
      <c r="AG119" s="142"/>
      <c r="AH119" s="149"/>
      <c r="AI119" s="142"/>
      <c r="AJ119" s="142"/>
      <c r="AK119" s="149"/>
      <c r="AL119" s="142"/>
      <c r="AM119" s="142"/>
      <c r="AN119" s="149"/>
      <c r="AO119" s="142"/>
      <c r="AP119" s="142"/>
      <c r="AQ119" s="149"/>
      <c r="AR119" s="373"/>
    </row>
    <row r="120" spans="1:44" ht="18.75" customHeight="1" x14ac:dyDescent="0.25">
      <c r="A120" s="370" t="s">
        <v>451</v>
      </c>
      <c r="B120" s="371" t="s">
        <v>452</v>
      </c>
      <c r="C120" s="371" t="s">
        <v>357</v>
      </c>
      <c r="D120" s="150" t="s">
        <v>41</v>
      </c>
      <c r="E120" s="281">
        <f t="shared" si="285"/>
        <v>0</v>
      </c>
      <c r="F120" s="281">
        <f t="shared" si="286"/>
        <v>0</v>
      </c>
      <c r="G120" s="252" t="e">
        <f t="shared" si="67"/>
        <v>#DIV/0!</v>
      </c>
      <c r="H120" s="146">
        <f>H121+H122+H123</f>
        <v>0</v>
      </c>
      <c r="I120" s="146">
        <f t="shared" ref="I120" si="389">I121+I122+I123</f>
        <v>0</v>
      </c>
      <c r="J120" s="146" t="e">
        <f>I120/H120*100</f>
        <v>#DIV/0!</v>
      </c>
      <c r="K120" s="146">
        <f t="shared" ref="K120" si="390">K121+K122+K123</f>
        <v>0</v>
      </c>
      <c r="L120" s="146">
        <f t="shared" ref="L120" si="391">L121+L122+L123</f>
        <v>0</v>
      </c>
      <c r="M120" s="146" t="e">
        <f>L120/K120*100</f>
        <v>#DIV/0!</v>
      </c>
      <c r="N120" s="146">
        <f t="shared" ref="N120" si="392">N121+N122+N123</f>
        <v>0</v>
      </c>
      <c r="O120" s="146">
        <f t="shared" ref="O120" si="393">O121+O122+O123</f>
        <v>0</v>
      </c>
      <c r="P120" s="146" t="e">
        <f>O120/N120*100</f>
        <v>#DIV/0!</v>
      </c>
      <c r="Q120" s="146">
        <f t="shared" ref="Q120" si="394">Q121+Q122+Q123</f>
        <v>0</v>
      </c>
      <c r="R120" s="146">
        <f t="shared" ref="R120" si="395">R121+R122+R123</f>
        <v>0</v>
      </c>
      <c r="S120" s="146" t="e">
        <f>R120/Q120*100</f>
        <v>#DIV/0!</v>
      </c>
      <c r="T120" s="146">
        <f t="shared" ref="T120" si="396">T121+T122+T123</f>
        <v>0</v>
      </c>
      <c r="U120" s="146">
        <f t="shared" ref="U120" si="397">U121+U122+U123</f>
        <v>0</v>
      </c>
      <c r="V120" s="146" t="e">
        <f>U120/T120*100</f>
        <v>#DIV/0!</v>
      </c>
      <c r="W120" s="146">
        <f t="shared" ref="W120" si="398">W121+W122+W123</f>
        <v>0</v>
      </c>
      <c r="X120" s="146">
        <f t="shared" ref="X120" si="399">X121+X122+X123</f>
        <v>0</v>
      </c>
      <c r="Y120" s="146" t="e">
        <f>X120/W120*100</f>
        <v>#DIV/0!</v>
      </c>
      <c r="Z120" s="146">
        <f t="shared" ref="Z120" si="400">Z121+Z122+Z123</f>
        <v>0</v>
      </c>
      <c r="AA120" s="146">
        <f t="shared" ref="AA120" si="401">AA121+AA122+AA123</f>
        <v>0</v>
      </c>
      <c r="AB120" s="146" t="e">
        <f>AA120/Z120*100</f>
        <v>#DIV/0!</v>
      </c>
      <c r="AC120" s="146">
        <f t="shared" ref="AC120" si="402">AC121+AC122+AC123</f>
        <v>0</v>
      </c>
      <c r="AD120" s="146">
        <f t="shared" ref="AD120" si="403">AD121+AD122+AD123</f>
        <v>0</v>
      </c>
      <c r="AE120" s="146" t="e">
        <f>AD120/AC120*100</f>
        <v>#DIV/0!</v>
      </c>
      <c r="AF120" s="146">
        <f t="shared" ref="AF120" si="404">AF121+AF122+AF123</f>
        <v>0</v>
      </c>
      <c r="AG120" s="146">
        <f t="shared" ref="AG120" si="405">AG121+AG122+AG123</f>
        <v>0</v>
      </c>
      <c r="AH120" s="146" t="e">
        <f>AG120/AF120*100</f>
        <v>#DIV/0!</v>
      </c>
      <c r="AI120" s="146">
        <f t="shared" ref="AI120" si="406">AI121+AI122+AI123</f>
        <v>0</v>
      </c>
      <c r="AJ120" s="146">
        <f t="shared" ref="AJ120" si="407">AJ121+AJ122+AJ123</f>
        <v>0</v>
      </c>
      <c r="AK120" s="146" t="e">
        <f>AJ120/AI120*100</f>
        <v>#DIV/0!</v>
      </c>
      <c r="AL120" s="146">
        <f t="shared" ref="AL120" si="408">AL121+AL122+AL123</f>
        <v>0</v>
      </c>
      <c r="AM120" s="146">
        <f t="shared" ref="AM120" si="409">AM121+AM122+AM123</f>
        <v>0</v>
      </c>
      <c r="AN120" s="146" t="e">
        <f>AM120/AL120*100</f>
        <v>#DIV/0!</v>
      </c>
      <c r="AO120" s="146">
        <f t="shared" ref="AO120" si="410">AO121+AO122+AO123</f>
        <v>0</v>
      </c>
      <c r="AP120" s="146">
        <f t="shared" ref="AP120" si="411">AP121+AP122+AP123</f>
        <v>0</v>
      </c>
      <c r="AQ120" s="146" t="e">
        <f>AP120/AO120*100</f>
        <v>#DIV/0!</v>
      </c>
      <c r="AR120" s="372"/>
    </row>
    <row r="121" spans="1:44" ht="31.9" customHeight="1" x14ac:dyDescent="0.25">
      <c r="A121" s="370"/>
      <c r="B121" s="371"/>
      <c r="C121" s="371"/>
      <c r="D121" s="178" t="s">
        <v>37</v>
      </c>
      <c r="E121" s="281">
        <f t="shared" si="285"/>
        <v>0</v>
      </c>
      <c r="F121" s="281">
        <f t="shared" si="286"/>
        <v>0</v>
      </c>
      <c r="G121" s="252" t="e">
        <f t="shared" si="67"/>
        <v>#DIV/0!</v>
      </c>
      <c r="H121" s="142"/>
      <c r="I121" s="142"/>
      <c r="J121" s="149"/>
      <c r="K121" s="142"/>
      <c r="L121" s="142"/>
      <c r="M121" s="149"/>
      <c r="N121" s="142"/>
      <c r="O121" s="142"/>
      <c r="P121" s="149"/>
      <c r="Q121" s="142"/>
      <c r="R121" s="142"/>
      <c r="S121" s="149"/>
      <c r="T121" s="142"/>
      <c r="U121" s="142"/>
      <c r="V121" s="149"/>
      <c r="W121" s="142"/>
      <c r="X121" s="142"/>
      <c r="Y121" s="149"/>
      <c r="Z121" s="142"/>
      <c r="AA121" s="142"/>
      <c r="AB121" s="149"/>
      <c r="AC121" s="142"/>
      <c r="AD121" s="142"/>
      <c r="AE121" s="149"/>
      <c r="AF121" s="142"/>
      <c r="AG121" s="142"/>
      <c r="AH121" s="149"/>
      <c r="AI121" s="142"/>
      <c r="AJ121" s="142"/>
      <c r="AK121" s="149"/>
      <c r="AL121" s="142"/>
      <c r="AM121" s="142"/>
      <c r="AN121" s="149"/>
      <c r="AO121" s="142"/>
      <c r="AP121" s="142"/>
      <c r="AQ121" s="149"/>
      <c r="AR121" s="373"/>
    </row>
    <row r="122" spans="1:44" ht="34.9" customHeight="1" x14ac:dyDescent="0.25">
      <c r="A122" s="370"/>
      <c r="B122" s="371"/>
      <c r="C122" s="371"/>
      <c r="D122" s="178" t="s">
        <v>2</v>
      </c>
      <c r="E122" s="281">
        <f t="shared" si="285"/>
        <v>0</v>
      </c>
      <c r="F122" s="281">
        <f t="shared" si="286"/>
        <v>0</v>
      </c>
      <c r="G122" s="252" t="e">
        <f t="shared" si="67"/>
        <v>#DIV/0!</v>
      </c>
      <c r="H122" s="142"/>
      <c r="I122" s="142"/>
      <c r="J122" s="149"/>
      <c r="K122" s="142"/>
      <c r="L122" s="142"/>
      <c r="M122" s="149"/>
      <c r="N122" s="142"/>
      <c r="O122" s="142"/>
      <c r="P122" s="149"/>
      <c r="Q122" s="142"/>
      <c r="R122" s="142"/>
      <c r="S122" s="149"/>
      <c r="T122" s="142"/>
      <c r="U122" s="142"/>
      <c r="V122" s="149"/>
      <c r="W122" s="142"/>
      <c r="X122" s="142"/>
      <c r="Y122" s="149"/>
      <c r="Z122" s="142"/>
      <c r="AA122" s="142"/>
      <c r="AB122" s="149"/>
      <c r="AC122" s="142"/>
      <c r="AD122" s="142"/>
      <c r="AE122" s="149"/>
      <c r="AF122" s="142"/>
      <c r="AG122" s="142"/>
      <c r="AH122" s="149"/>
      <c r="AI122" s="142"/>
      <c r="AJ122" s="142"/>
      <c r="AK122" s="149"/>
      <c r="AL122" s="142"/>
      <c r="AM122" s="142"/>
      <c r="AN122" s="149"/>
      <c r="AO122" s="142"/>
      <c r="AP122" s="142"/>
      <c r="AQ122" s="149"/>
      <c r="AR122" s="373"/>
    </row>
    <row r="123" spans="1:44" ht="21.75" customHeight="1" x14ac:dyDescent="0.25">
      <c r="A123" s="370"/>
      <c r="B123" s="371"/>
      <c r="C123" s="371"/>
      <c r="D123" s="179" t="s">
        <v>43</v>
      </c>
      <c r="E123" s="281">
        <f t="shared" si="285"/>
        <v>0</v>
      </c>
      <c r="F123" s="281">
        <f t="shared" si="286"/>
        <v>0</v>
      </c>
      <c r="G123" s="252" t="e">
        <f t="shared" si="67"/>
        <v>#DIV/0!</v>
      </c>
      <c r="H123" s="142"/>
      <c r="I123" s="142"/>
      <c r="J123" s="149"/>
      <c r="K123" s="142"/>
      <c r="L123" s="142"/>
      <c r="M123" s="149"/>
      <c r="N123" s="142"/>
      <c r="O123" s="142"/>
      <c r="P123" s="149"/>
      <c r="Q123" s="142"/>
      <c r="R123" s="142"/>
      <c r="S123" s="149"/>
      <c r="T123" s="142"/>
      <c r="U123" s="142"/>
      <c r="V123" s="149"/>
      <c r="W123" s="142"/>
      <c r="X123" s="142"/>
      <c r="Y123" s="149"/>
      <c r="Z123" s="142"/>
      <c r="AA123" s="142"/>
      <c r="AB123" s="149"/>
      <c r="AC123" s="142"/>
      <c r="AD123" s="142"/>
      <c r="AE123" s="149"/>
      <c r="AF123" s="142"/>
      <c r="AG123" s="142"/>
      <c r="AH123" s="149"/>
      <c r="AI123" s="142"/>
      <c r="AJ123" s="142"/>
      <c r="AK123" s="149"/>
      <c r="AL123" s="142"/>
      <c r="AM123" s="142"/>
      <c r="AN123" s="149"/>
      <c r="AO123" s="257"/>
      <c r="AP123" s="142"/>
      <c r="AQ123" s="149"/>
      <c r="AR123" s="373"/>
    </row>
    <row r="124" spans="1:44" ht="34.9" customHeight="1" x14ac:dyDescent="0.25">
      <c r="A124" s="370"/>
      <c r="B124" s="371"/>
      <c r="C124" s="371"/>
      <c r="D124" s="224" t="s">
        <v>265</v>
      </c>
      <c r="E124" s="281">
        <f t="shared" si="285"/>
        <v>0</v>
      </c>
      <c r="F124" s="281">
        <f t="shared" si="286"/>
        <v>0</v>
      </c>
      <c r="G124" s="252" t="e">
        <f t="shared" si="67"/>
        <v>#DIV/0!</v>
      </c>
      <c r="H124" s="142"/>
      <c r="I124" s="142"/>
      <c r="J124" s="149"/>
      <c r="K124" s="142"/>
      <c r="L124" s="142"/>
      <c r="M124" s="149"/>
      <c r="N124" s="142"/>
      <c r="O124" s="142"/>
      <c r="P124" s="149"/>
      <c r="Q124" s="142"/>
      <c r="R124" s="142"/>
      <c r="S124" s="149"/>
      <c r="T124" s="142"/>
      <c r="U124" s="142"/>
      <c r="V124" s="149"/>
      <c r="W124" s="142"/>
      <c r="X124" s="142"/>
      <c r="Y124" s="149"/>
      <c r="Z124" s="142"/>
      <c r="AA124" s="142"/>
      <c r="AB124" s="149"/>
      <c r="AC124" s="142"/>
      <c r="AD124" s="142"/>
      <c r="AE124" s="149"/>
      <c r="AF124" s="142"/>
      <c r="AG124" s="142"/>
      <c r="AH124" s="149"/>
      <c r="AI124" s="142"/>
      <c r="AJ124" s="142"/>
      <c r="AK124" s="149"/>
      <c r="AL124" s="142"/>
      <c r="AM124" s="142"/>
      <c r="AN124" s="149"/>
      <c r="AO124" s="142"/>
      <c r="AP124" s="142"/>
      <c r="AQ124" s="149"/>
      <c r="AR124" s="373"/>
    </row>
    <row r="125" spans="1:44" ht="18.75" customHeight="1" x14ac:dyDescent="0.25">
      <c r="A125" s="370" t="s">
        <v>453</v>
      </c>
      <c r="B125" s="371" t="s">
        <v>456</v>
      </c>
      <c r="C125" s="371" t="s">
        <v>357</v>
      </c>
      <c r="D125" s="262" t="s">
        <v>41</v>
      </c>
      <c r="E125" s="283">
        <f t="shared" si="285"/>
        <v>26607.980739999999</v>
      </c>
      <c r="F125" s="283">
        <f t="shared" si="286"/>
        <v>0</v>
      </c>
      <c r="G125" s="263">
        <f t="shared" si="67"/>
        <v>0</v>
      </c>
      <c r="H125" s="142">
        <f>H126+H127+H128</f>
        <v>0</v>
      </c>
      <c r="I125" s="142">
        <f t="shared" ref="I125" si="412">I126+I127+I128</f>
        <v>0</v>
      </c>
      <c r="J125" s="142" t="e">
        <f>I125/H125*100</f>
        <v>#DIV/0!</v>
      </c>
      <c r="K125" s="142">
        <f t="shared" ref="K125" si="413">K126+K127+K128</f>
        <v>0</v>
      </c>
      <c r="L125" s="142">
        <f t="shared" ref="L125" si="414">L126+L127+L128</f>
        <v>0</v>
      </c>
      <c r="M125" s="142" t="e">
        <f>L125/K125*100</f>
        <v>#DIV/0!</v>
      </c>
      <c r="N125" s="142">
        <f t="shared" ref="N125" si="415">N126+N127+N128</f>
        <v>0</v>
      </c>
      <c r="O125" s="142">
        <f t="shared" ref="O125" si="416">O126+O127+O128</f>
        <v>0</v>
      </c>
      <c r="P125" s="142" t="e">
        <f>O125/N125*100</f>
        <v>#DIV/0!</v>
      </c>
      <c r="Q125" s="142">
        <f t="shared" ref="Q125" si="417">Q126+Q127+Q128</f>
        <v>0</v>
      </c>
      <c r="R125" s="142">
        <f t="shared" ref="R125" si="418">R126+R127+R128</f>
        <v>0</v>
      </c>
      <c r="S125" s="142" t="e">
        <f>R125/Q125*100</f>
        <v>#DIV/0!</v>
      </c>
      <c r="T125" s="142">
        <f t="shared" ref="T125" si="419">T126+T127+T128</f>
        <v>0</v>
      </c>
      <c r="U125" s="142">
        <f t="shared" ref="U125" si="420">U126+U127+U128</f>
        <v>0</v>
      </c>
      <c r="V125" s="142" t="e">
        <f>U125/T125*100</f>
        <v>#DIV/0!</v>
      </c>
      <c r="W125" s="142">
        <f t="shared" ref="W125" si="421">W126+W127+W128</f>
        <v>0</v>
      </c>
      <c r="X125" s="142">
        <f t="shared" ref="X125" si="422">X126+X127+X128</f>
        <v>0</v>
      </c>
      <c r="Y125" s="142" t="e">
        <f>X125/W125*100</f>
        <v>#DIV/0!</v>
      </c>
      <c r="Z125" s="142">
        <f t="shared" ref="Z125" si="423">Z126+Z127+Z128</f>
        <v>0</v>
      </c>
      <c r="AA125" s="142">
        <f t="shared" ref="AA125" si="424">AA126+AA127+AA128</f>
        <v>0</v>
      </c>
      <c r="AB125" s="142" t="e">
        <f>AA125/Z125*100</f>
        <v>#DIV/0!</v>
      </c>
      <c r="AC125" s="142">
        <f t="shared" ref="AC125" si="425">AC126+AC127+AC128</f>
        <v>0</v>
      </c>
      <c r="AD125" s="142">
        <f t="shared" ref="AD125" si="426">AD126+AD127+AD128</f>
        <v>0</v>
      </c>
      <c r="AE125" s="142" t="e">
        <f>AD125/AC125*100</f>
        <v>#DIV/0!</v>
      </c>
      <c r="AF125" s="142">
        <f t="shared" ref="AF125" si="427">AF126+AF127+AF128</f>
        <v>0</v>
      </c>
      <c r="AG125" s="142">
        <f t="shared" ref="AG125" si="428">AG126+AG127+AG128</f>
        <v>0</v>
      </c>
      <c r="AH125" s="142" t="e">
        <f>AG125/AF125*100</f>
        <v>#DIV/0!</v>
      </c>
      <c r="AI125" s="142">
        <f t="shared" ref="AI125" si="429">AI126+AI127+AI128</f>
        <v>0</v>
      </c>
      <c r="AJ125" s="142">
        <f t="shared" ref="AJ125" si="430">AJ126+AJ127+AJ128</f>
        <v>0</v>
      </c>
      <c r="AK125" s="142" t="e">
        <f>AJ125/AI125*100</f>
        <v>#DIV/0!</v>
      </c>
      <c r="AL125" s="142">
        <f t="shared" ref="AL125" si="431">AL126+AL127+AL128</f>
        <v>0</v>
      </c>
      <c r="AM125" s="142">
        <f t="shared" ref="AM125" si="432">AM126+AM127+AM128</f>
        <v>0</v>
      </c>
      <c r="AN125" s="142" t="e">
        <f>AM125/AL125*100</f>
        <v>#DIV/0!</v>
      </c>
      <c r="AO125" s="142">
        <f t="shared" ref="AO125" si="433">AO126+AO127+AO128</f>
        <v>26607.980739999999</v>
      </c>
      <c r="AP125" s="142">
        <f t="shared" ref="AP125" si="434">AP126+AP127+AP128</f>
        <v>0</v>
      </c>
      <c r="AQ125" s="142">
        <f>AP125/AO125*100</f>
        <v>0</v>
      </c>
      <c r="AR125" s="372"/>
    </row>
    <row r="126" spans="1:44" ht="31.9" customHeight="1" x14ac:dyDescent="0.25">
      <c r="A126" s="370"/>
      <c r="B126" s="371"/>
      <c r="C126" s="371"/>
      <c r="D126" s="178" t="s">
        <v>37</v>
      </c>
      <c r="E126" s="283">
        <f t="shared" si="285"/>
        <v>0</v>
      </c>
      <c r="F126" s="283">
        <f t="shared" si="286"/>
        <v>0</v>
      </c>
      <c r="G126" s="263" t="e">
        <f t="shared" si="67"/>
        <v>#DIV/0!</v>
      </c>
      <c r="H126" s="142">
        <f>H131+H136</f>
        <v>0</v>
      </c>
      <c r="I126" s="142">
        <f t="shared" ref="I126:AQ126" si="435">I131+I136</f>
        <v>0</v>
      </c>
      <c r="J126" s="142">
        <f t="shared" si="435"/>
        <v>0</v>
      </c>
      <c r="K126" s="142">
        <f t="shared" si="435"/>
        <v>0</v>
      </c>
      <c r="L126" s="142">
        <f t="shared" si="435"/>
        <v>0</v>
      </c>
      <c r="M126" s="142">
        <f t="shared" si="435"/>
        <v>0</v>
      </c>
      <c r="N126" s="142">
        <f t="shared" si="435"/>
        <v>0</v>
      </c>
      <c r="O126" s="142">
        <f t="shared" si="435"/>
        <v>0</v>
      </c>
      <c r="P126" s="142">
        <f t="shared" si="435"/>
        <v>0</v>
      </c>
      <c r="Q126" s="142">
        <f t="shared" si="435"/>
        <v>0</v>
      </c>
      <c r="R126" s="142">
        <f t="shared" si="435"/>
        <v>0</v>
      </c>
      <c r="S126" s="142">
        <f t="shared" si="435"/>
        <v>0</v>
      </c>
      <c r="T126" s="142">
        <f t="shared" si="435"/>
        <v>0</v>
      </c>
      <c r="U126" s="142">
        <f t="shared" si="435"/>
        <v>0</v>
      </c>
      <c r="V126" s="142">
        <f t="shared" si="435"/>
        <v>0</v>
      </c>
      <c r="W126" s="142">
        <f t="shared" si="435"/>
        <v>0</v>
      </c>
      <c r="X126" s="142">
        <f t="shared" si="435"/>
        <v>0</v>
      </c>
      <c r="Y126" s="142">
        <f t="shared" si="435"/>
        <v>0</v>
      </c>
      <c r="Z126" s="142">
        <f t="shared" si="435"/>
        <v>0</v>
      </c>
      <c r="AA126" s="142">
        <f t="shared" si="435"/>
        <v>0</v>
      </c>
      <c r="AB126" s="142">
        <f t="shared" si="435"/>
        <v>0</v>
      </c>
      <c r="AC126" s="142">
        <f t="shared" si="435"/>
        <v>0</v>
      </c>
      <c r="AD126" s="142">
        <f t="shared" si="435"/>
        <v>0</v>
      </c>
      <c r="AE126" s="142">
        <f t="shared" si="435"/>
        <v>0</v>
      </c>
      <c r="AF126" s="142">
        <f t="shared" si="435"/>
        <v>0</v>
      </c>
      <c r="AG126" s="142">
        <f t="shared" si="435"/>
        <v>0</v>
      </c>
      <c r="AH126" s="142">
        <f t="shared" si="435"/>
        <v>0</v>
      </c>
      <c r="AI126" s="142">
        <f t="shared" si="435"/>
        <v>0</v>
      </c>
      <c r="AJ126" s="142">
        <f t="shared" si="435"/>
        <v>0</v>
      </c>
      <c r="AK126" s="142">
        <f t="shared" si="435"/>
        <v>0</v>
      </c>
      <c r="AL126" s="142">
        <f t="shared" si="435"/>
        <v>0</v>
      </c>
      <c r="AM126" s="142">
        <f t="shared" si="435"/>
        <v>0</v>
      </c>
      <c r="AN126" s="142">
        <f t="shared" si="435"/>
        <v>0</v>
      </c>
      <c r="AO126" s="142">
        <f t="shared" si="435"/>
        <v>0</v>
      </c>
      <c r="AP126" s="142">
        <f t="shared" si="435"/>
        <v>0</v>
      </c>
      <c r="AQ126" s="142">
        <f t="shared" si="435"/>
        <v>0</v>
      </c>
      <c r="AR126" s="373"/>
    </row>
    <row r="127" spans="1:44" ht="34.9" customHeight="1" x14ac:dyDescent="0.25">
      <c r="A127" s="370"/>
      <c r="B127" s="371"/>
      <c r="C127" s="371"/>
      <c r="D127" s="178" t="s">
        <v>2</v>
      </c>
      <c r="E127" s="283">
        <f t="shared" si="285"/>
        <v>0</v>
      </c>
      <c r="F127" s="283">
        <f t="shared" si="286"/>
        <v>0</v>
      </c>
      <c r="G127" s="263" t="e">
        <f t="shared" si="67"/>
        <v>#DIV/0!</v>
      </c>
      <c r="H127" s="142">
        <f t="shared" ref="H127:AQ127" si="436">H132+H137</f>
        <v>0</v>
      </c>
      <c r="I127" s="142">
        <f t="shared" si="436"/>
        <v>0</v>
      </c>
      <c r="J127" s="142">
        <f t="shared" si="436"/>
        <v>0</v>
      </c>
      <c r="K127" s="142">
        <f t="shared" si="436"/>
        <v>0</v>
      </c>
      <c r="L127" s="142">
        <f t="shared" si="436"/>
        <v>0</v>
      </c>
      <c r="M127" s="142">
        <f t="shared" si="436"/>
        <v>0</v>
      </c>
      <c r="N127" s="142">
        <f t="shared" si="436"/>
        <v>0</v>
      </c>
      <c r="O127" s="142">
        <f t="shared" si="436"/>
        <v>0</v>
      </c>
      <c r="P127" s="142">
        <f t="shared" si="436"/>
        <v>0</v>
      </c>
      <c r="Q127" s="142">
        <f t="shared" si="436"/>
        <v>0</v>
      </c>
      <c r="R127" s="142">
        <f t="shared" si="436"/>
        <v>0</v>
      </c>
      <c r="S127" s="142">
        <f t="shared" si="436"/>
        <v>0</v>
      </c>
      <c r="T127" s="142">
        <f t="shared" si="436"/>
        <v>0</v>
      </c>
      <c r="U127" s="142">
        <f t="shared" si="436"/>
        <v>0</v>
      </c>
      <c r="V127" s="142">
        <f t="shared" si="436"/>
        <v>0</v>
      </c>
      <c r="W127" s="142">
        <f t="shared" si="436"/>
        <v>0</v>
      </c>
      <c r="X127" s="142">
        <f t="shared" si="436"/>
        <v>0</v>
      </c>
      <c r="Y127" s="142">
        <f t="shared" si="436"/>
        <v>0</v>
      </c>
      <c r="Z127" s="142">
        <f t="shared" si="436"/>
        <v>0</v>
      </c>
      <c r="AA127" s="142">
        <f t="shared" si="436"/>
        <v>0</v>
      </c>
      <c r="AB127" s="142">
        <f t="shared" si="436"/>
        <v>0</v>
      </c>
      <c r="AC127" s="142">
        <f t="shared" si="436"/>
        <v>0</v>
      </c>
      <c r="AD127" s="142">
        <f t="shared" si="436"/>
        <v>0</v>
      </c>
      <c r="AE127" s="142">
        <f t="shared" si="436"/>
        <v>0</v>
      </c>
      <c r="AF127" s="142">
        <f t="shared" si="436"/>
        <v>0</v>
      </c>
      <c r="AG127" s="142">
        <f t="shared" si="436"/>
        <v>0</v>
      </c>
      <c r="AH127" s="142">
        <f t="shared" si="436"/>
        <v>0</v>
      </c>
      <c r="AI127" s="142">
        <f t="shared" si="436"/>
        <v>0</v>
      </c>
      <c r="AJ127" s="142">
        <f t="shared" si="436"/>
        <v>0</v>
      </c>
      <c r="AK127" s="142">
        <f t="shared" si="436"/>
        <v>0</v>
      </c>
      <c r="AL127" s="142">
        <f t="shared" si="436"/>
        <v>0</v>
      </c>
      <c r="AM127" s="142">
        <f t="shared" si="436"/>
        <v>0</v>
      </c>
      <c r="AN127" s="142">
        <f t="shared" si="436"/>
        <v>0</v>
      </c>
      <c r="AO127" s="142">
        <f t="shared" si="436"/>
        <v>0</v>
      </c>
      <c r="AP127" s="142">
        <f t="shared" si="436"/>
        <v>0</v>
      </c>
      <c r="AQ127" s="142">
        <f t="shared" si="436"/>
        <v>0</v>
      </c>
      <c r="AR127" s="373"/>
    </row>
    <row r="128" spans="1:44" ht="21.75" customHeight="1" x14ac:dyDescent="0.25">
      <c r="A128" s="370"/>
      <c r="B128" s="371"/>
      <c r="C128" s="371"/>
      <c r="D128" s="179" t="s">
        <v>43</v>
      </c>
      <c r="E128" s="283">
        <f t="shared" si="285"/>
        <v>26607.980739999999</v>
      </c>
      <c r="F128" s="283">
        <f t="shared" si="286"/>
        <v>0</v>
      </c>
      <c r="G128" s="263">
        <f t="shared" si="67"/>
        <v>0</v>
      </c>
      <c r="H128" s="142">
        <f t="shared" ref="H128:AQ128" si="437">H133+H138</f>
        <v>0</v>
      </c>
      <c r="I128" s="142">
        <f t="shared" si="437"/>
        <v>0</v>
      </c>
      <c r="J128" s="142">
        <f t="shared" si="437"/>
        <v>0</v>
      </c>
      <c r="K128" s="142">
        <f t="shared" si="437"/>
        <v>0</v>
      </c>
      <c r="L128" s="142">
        <f t="shared" si="437"/>
        <v>0</v>
      </c>
      <c r="M128" s="142">
        <f t="shared" si="437"/>
        <v>0</v>
      </c>
      <c r="N128" s="142">
        <f t="shared" si="437"/>
        <v>0</v>
      </c>
      <c r="O128" s="142">
        <f t="shared" si="437"/>
        <v>0</v>
      </c>
      <c r="P128" s="142">
        <f t="shared" si="437"/>
        <v>0</v>
      </c>
      <c r="Q128" s="142">
        <f t="shared" si="437"/>
        <v>0</v>
      </c>
      <c r="R128" s="142">
        <f t="shared" si="437"/>
        <v>0</v>
      </c>
      <c r="S128" s="142">
        <f t="shared" si="437"/>
        <v>0</v>
      </c>
      <c r="T128" s="142">
        <f t="shared" si="437"/>
        <v>0</v>
      </c>
      <c r="U128" s="142">
        <f t="shared" si="437"/>
        <v>0</v>
      </c>
      <c r="V128" s="142">
        <f t="shared" si="437"/>
        <v>0</v>
      </c>
      <c r="W128" s="142">
        <f t="shared" si="437"/>
        <v>0</v>
      </c>
      <c r="X128" s="142">
        <f t="shared" si="437"/>
        <v>0</v>
      </c>
      <c r="Y128" s="142">
        <f t="shared" si="437"/>
        <v>0</v>
      </c>
      <c r="Z128" s="142">
        <f t="shared" si="437"/>
        <v>0</v>
      </c>
      <c r="AA128" s="142">
        <f t="shared" si="437"/>
        <v>0</v>
      </c>
      <c r="AB128" s="142">
        <f t="shared" si="437"/>
        <v>0</v>
      </c>
      <c r="AC128" s="142">
        <f t="shared" si="437"/>
        <v>0</v>
      </c>
      <c r="AD128" s="142">
        <f t="shared" si="437"/>
        <v>0</v>
      </c>
      <c r="AE128" s="142">
        <f t="shared" si="437"/>
        <v>0</v>
      </c>
      <c r="AF128" s="142">
        <f t="shared" si="437"/>
        <v>0</v>
      </c>
      <c r="AG128" s="142">
        <f t="shared" si="437"/>
        <v>0</v>
      </c>
      <c r="AH128" s="142">
        <f t="shared" si="437"/>
        <v>0</v>
      </c>
      <c r="AI128" s="142">
        <f t="shared" si="437"/>
        <v>0</v>
      </c>
      <c r="AJ128" s="142">
        <f t="shared" si="437"/>
        <v>0</v>
      </c>
      <c r="AK128" s="142">
        <f t="shared" si="437"/>
        <v>0</v>
      </c>
      <c r="AL128" s="142">
        <f t="shared" si="437"/>
        <v>0</v>
      </c>
      <c r="AM128" s="142">
        <f t="shared" si="437"/>
        <v>0</v>
      </c>
      <c r="AN128" s="142">
        <f t="shared" si="437"/>
        <v>0</v>
      </c>
      <c r="AO128" s="142">
        <f t="shared" si="437"/>
        <v>26607.980739999999</v>
      </c>
      <c r="AP128" s="142">
        <f t="shared" si="437"/>
        <v>0</v>
      </c>
      <c r="AQ128" s="142">
        <f t="shared" si="437"/>
        <v>0</v>
      </c>
      <c r="AR128" s="373"/>
    </row>
    <row r="129" spans="1:44" ht="34.9" customHeight="1" x14ac:dyDescent="0.25">
      <c r="A129" s="370"/>
      <c r="B129" s="371"/>
      <c r="C129" s="371"/>
      <c r="D129" s="224" t="s">
        <v>265</v>
      </c>
      <c r="E129" s="283">
        <f t="shared" si="285"/>
        <v>0</v>
      </c>
      <c r="F129" s="283">
        <f t="shared" si="286"/>
        <v>0</v>
      </c>
      <c r="G129" s="263" t="e">
        <f t="shared" ref="G129:G237" si="438">F129/E129</f>
        <v>#DIV/0!</v>
      </c>
      <c r="H129" s="142">
        <f t="shared" ref="H129:AQ129" si="439">H134+H139</f>
        <v>0</v>
      </c>
      <c r="I129" s="142">
        <f t="shared" si="439"/>
        <v>0</v>
      </c>
      <c r="J129" s="142">
        <f t="shared" si="439"/>
        <v>0</v>
      </c>
      <c r="K129" s="142">
        <f t="shared" si="439"/>
        <v>0</v>
      </c>
      <c r="L129" s="142">
        <f t="shared" si="439"/>
        <v>0</v>
      </c>
      <c r="M129" s="142">
        <f t="shared" si="439"/>
        <v>0</v>
      </c>
      <c r="N129" s="142">
        <f t="shared" si="439"/>
        <v>0</v>
      </c>
      <c r="O129" s="142">
        <f t="shared" si="439"/>
        <v>0</v>
      </c>
      <c r="P129" s="142">
        <f t="shared" si="439"/>
        <v>0</v>
      </c>
      <c r="Q129" s="142">
        <f t="shared" si="439"/>
        <v>0</v>
      </c>
      <c r="R129" s="142">
        <f t="shared" si="439"/>
        <v>0</v>
      </c>
      <c r="S129" s="142">
        <f t="shared" si="439"/>
        <v>0</v>
      </c>
      <c r="T129" s="142">
        <f t="shared" si="439"/>
        <v>0</v>
      </c>
      <c r="U129" s="142">
        <f t="shared" si="439"/>
        <v>0</v>
      </c>
      <c r="V129" s="142">
        <f t="shared" si="439"/>
        <v>0</v>
      </c>
      <c r="W129" s="142">
        <f t="shared" si="439"/>
        <v>0</v>
      </c>
      <c r="X129" s="142">
        <f t="shared" si="439"/>
        <v>0</v>
      </c>
      <c r="Y129" s="142">
        <f t="shared" si="439"/>
        <v>0</v>
      </c>
      <c r="Z129" s="142">
        <f t="shared" si="439"/>
        <v>0</v>
      </c>
      <c r="AA129" s="142">
        <f t="shared" si="439"/>
        <v>0</v>
      </c>
      <c r="AB129" s="142">
        <f t="shared" si="439"/>
        <v>0</v>
      </c>
      <c r="AC129" s="142">
        <f t="shared" si="439"/>
        <v>0</v>
      </c>
      <c r="AD129" s="142">
        <f t="shared" si="439"/>
        <v>0</v>
      </c>
      <c r="AE129" s="142">
        <f t="shared" si="439"/>
        <v>0</v>
      </c>
      <c r="AF129" s="142">
        <f t="shared" si="439"/>
        <v>0</v>
      </c>
      <c r="AG129" s="142">
        <f t="shared" si="439"/>
        <v>0</v>
      </c>
      <c r="AH129" s="142">
        <f t="shared" si="439"/>
        <v>0</v>
      </c>
      <c r="AI129" s="142">
        <f t="shared" si="439"/>
        <v>0</v>
      </c>
      <c r="AJ129" s="142">
        <f t="shared" si="439"/>
        <v>0</v>
      </c>
      <c r="AK129" s="142">
        <f t="shared" si="439"/>
        <v>0</v>
      </c>
      <c r="AL129" s="142">
        <f t="shared" si="439"/>
        <v>0</v>
      </c>
      <c r="AM129" s="142">
        <f t="shared" si="439"/>
        <v>0</v>
      </c>
      <c r="AN129" s="142">
        <f t="shared" si="439"/>
        <v>0</v>
      </c>
      <c r="AO129" s="142">
        <f t="shared" si="439"/>
        <v>0</v>
      </c>
      <c r="AP129" s="142">
        <f t="shared" si="439"/>
        <v>0</v>
      </c>
      <c r="AQ129" s="142">
        <f t="shared" si="439"/>
        <v>0</v>
      </c>
      <c r="AR129" s="373"/>
    </row>
    <row r="130" spans="1:44" ht="18.75" customHeight="1" x14ac:dyDescent="0.25">
      <c r="A130" s="370" t="s">
        <v>454</v>
      </c>
      <c r="B130" s="371" t="s">
        <v>457</v>
      </c>
      <c r="C130" s="371" t="s">
        <v>357</v>
      </c>
      <c r="D130" s="150" t="s">
        <v>41</v>
      </c>
      <c r="E130" s="281">
        <f t="shared" ref="E130:E139" si="440">H130+K130+N130+Q130+T130+W130+Z130+AC130+AF130+AI130+AL130+AO130</f>
        <v>40</v>
      </c>
      <c r="F130" s="281">
        <f t="shared" ref="F130:F139" si="441">I130+L130+O130+R130+U130+X130+AA130+AD130+AG130+AJ130+AM130+AP130</f>
        <v>0</v>
      </c>
      <c r="G130" s="252">
        <f t="shared" si="438"/>
        <v>0</v>
      </c>
      <c r="H130" s="146">
        <f>H131+H132+H133</f>
        <v>0</v>
      </c>
      <c r="I130" s="146">
        <f t="shared" ref="I130" si="442">I131+I132+I133</f>
        <v>0</v>
      </c>
      <c r="J130" s="146" t="e">
        <f>I130/H130*100</f>
        <v>#DIV/0!</v>
      </c>
      <c r="K130" s="146">
        <f t="shared" ref="K130:L130" si="443">K131+K132+K133</f>
        <v>0</v>
      </c>
      <c r="L130" s="146">
        <f t="shared" si="443"/>
        <v>0</v>
      </c>
      <c r="M130" s="146" t="e">
        <f>L130/K130*100</f>
        <v>#DIV/0!</v>
      </c>
      <c r="N130" s="146">
        <f t="shared" ref="N130:O130" si="444">N131+N132+N133</f>
        <v>0</v>
      </c>
      <c r="O130" s="146">
        <f t="shared" si="444"/>
        <v>0</v>
      </c>
      <c r="P130" s="146" t="e">
        <f>O130/N130*100</f>
        <v>#DIV/0!</v>
      </c>
      <c r="Q130" s="146">
        <f t="shared" ref="Q130:R130" si="445">Q131+Q132+Q133</f>
        <v>0</v>
      </c>
      <c r="R130" s="146">
        <f t="shared" si="445"/>
        <v>0</v>
      </c>
      <c r="S130" s="146" t="e">
        <f>R130/Q130*100</f>
        <v>#DIV/0!</v>
      </c>
      <c r="T130" s="146">
        <f t="shared" ref="T130:U130" si="446">T131+T132+T133</f>
        <v>0</v>
      </c>
      <c r="U130" s="146">
        <f t="shared" si="446"/>
        <v>0</v>
      </c>
      <c r="V130" s="146" t="e">
        <f>U130/T130*100</f>
        <v>#DIV/0!</v>
      </c>
      <c r="W130" s="146">
        <f t="shared" ref="W130:X130" si="447">W131+W132+W133</f>
        <v>0</v>
      </c>
      <c r="X130" s="146">
        <f t="shared" si="447"/>
        <v>0</v>
      </c>
      <c r="Y130" s="146" t="e">
        <f>X130/W130*100</f>
        <v>#DIV/0!</v>
      </c>
      <c r="Z130" s="146">
        <f t="shared" ref="Z130:AA130" si="448">Z131+Z132+Z133</f>
        <v>0</v>
      </c>
      <c r="AA130" s="146">
        <f t="shared" si="448"/>
        <v>0</v>
      </c>
      <c r="AB130" s="146" t="e">
        <f>AA130/Z130*100</f>
        <v>#DIV/0!</v>
      </c>
      <c r="AC130" s="146">
        <f t="shared" ref="AC130:AD130" si="449">AC131+AC132+AC133</f>
        <v>0</v>
      </c>
      <c r="AD130" s="146">
        <f t="shared" si="449"/>
        <v>0</v>
      </c>
      <c r="AE130" s="146" t="e">
        <f>AD130/AC130*100</f>
        <v>#DIV/0!</v>
      </c>
      <c r="AF130" s="146">
        <f t="shared" ref="AF130:AG130" si="450">AF131+AF132+AF133</f>
        <v>0</v>
      </c>
      <c r="AG130" s="146">
        <f t="shared" si="450"/>
        <v>0</v>
      </c>
      <c r="AH130" s="146" t="e">
        <f>AG130/AF130*100</f>
        <v>#DIV/0!</v>
      </c>
      <c r="AI130" s="146">
        <f t="shared" ref="AI130:AJ130" si="451">AI131+AI132+AI133</f>
        <v>0</v>
      </c>
      <c r="AJ130" s="146">
        <f t="shared" si="451"/>
        <v>0</v>
      </c>
      <c r="AK130" s="146" t="e">
        <f>AJ130/AI130*100</f>
        <v>#DIV/0!</v>
      </c>
      <c r="AL130" s="146">
        <f t="shared" ref="AL130:AM130" si="452">AL131+AL132+AL133</f>
        <v>0</v>
      </c>
      <c r="AM130" s="146">
        <f t="shared" si="452"/>
        <v>0</v>
      </c>
      <c r="AN130" s="146" t="e">
        <f>AM130/AL130*100</f>
        <v>#DIV/0!</v>
      </c>
      <c r="AO130" s="146">
        <f t="shared" ref="AO130:AP130" si="453">AO131+AO132+AO133</f>
        <v>40</v>
      </c>
      <c r="AP130" s="146">
        <f t="shared" si="453"/>
        <v>0</v>
      </c>
      <c r="AQ130" s="146">
        <f>AP130/AO130*100</f>
        <v>0</v>
      </c>
      <c r="AR130" s="372"/>
    </row>
    <row r="131" spans="1:44" ht="31.9" customHeight="1" x14ac:dyDescent="0.25">
      <c r="A131" s="370"/>
      <c r="B131" s="371"/>
      <c r="C131" s="371"/>
      <c r="D131" s="178" t="s">
        <v>37</v>
      </c>
      <c r="E131" s="281">
        <f t="shared" si="440"/>
        <v>0</v>
      </c>
      <c r="F131" s="281">
        <f t="shared" si="441"/>
        <v>0</v>
      </c>
      <c r="G131" s="252" t="e">
        <f t="shared" si="438"/>
        <v>#DIV/0!</v>
      </c>
      <c r="H131" s="142"/>
      <c r="I131" s="142"/>
      <c r="J131" s="149"/>
      <c r="K131" s="142"/>
      <c r="L131" s="142"/>
      <c r="M131" s="149"/>
      <c r="N131" s="142"/>
      <c r="O131" s="142"/>
      <c r="P131" s="149"/>
      <c r="Q131" s="142"/>
      <c r="R131" s="142"/>
      <c r="S131" s="149"/>
      <c r="T131" s="142"/>
      <c r="U131" s="142"/>
      <c r="V131" s="149"/>
      <c r="W131" s="142"/>
      <c r="X131" s="142"/>
      <c r="Y131" s="149"/>
      <c r="Z131" s="142"/>
      <c r="AA131" s="142"/>
      <c r="AB131" s="149"/>
      <c r="AC131" s="142"/>
      <c r="AD131" s="142"/>
      <c r="AE131" s="149"/>
      <c r="AF131" s="142"/>
      <c r="AG131" s="142"/>
      <c r="AH131" s="149"/>
      <c r="AI131" s="142"/>
      <c r="AJ131" s="142"/>
      <c r="AK131" s="149"/>
      <c r="AL131" s="142"/>
      <c r="AM131" s="142"/>
      <c r="AN131" s="149"/>
      <c r="AO131" s="142"/>
      <c r="AP131" s="142"/>
      <c r="AQ131" s="149"/>
      <c r="AR131" s="373"/>
    </row>
    <row r="132" spans="1:44" ht="34.9" customHeight="1" x14ac:dyDescent="0.25">
      <c r="A132" s="370"/>
      <c r="B132" s="371"/>
      <c r="C132" s="371"/>
      <c r="D132" s="178" t="s">
        <v>2</v>
      </c>
      <c r="E132" s="281">
        <f t="shared" si="440"/>
        <v>0</v>
      </c>
      <c r="F132" s="281">
        <f t="shared" si="441"/>
        <v>0</v>
      </c>
      <c r="G132" s="252" t="e">
        <f t="shared" si="438"/>
        <v>#DIV/0!</v>
      </c>
      <c r="H132" s="142"/>
      <c r="I132" s="142"/>
      <c r="J132" s="149"/>
      <c r="K132" s="142"/>
      <c r="L132" s="142"/>
      <c r="M132" s="149"/>
      <c r="N132" s="142"/>
      <c r="O132" s="142"/>
      <c r="P132" s="149"/>
      <c r="Q132" s="142"/>
      <c r="R132" s="142"/>
      <c r="S132" s="149"/>
      <c r="T132" s="142"/>
      <c r="U132" s="142"/>
      <c r="V132" s="149"/>
      <c r="W132" s="142"/>
      <c r="X132" s="142"/>
      <c r="Y132" s="149"/>
      <c r="Z132" s="142"/>
      <c r="AA132" s="142"/>
      <c r="AB132" s="149"/>
      <c r="AC132" s="142"/>
      <c r="AD132" s="142"/>
      <c r="AE132" s="149"/>
      <c r="AF132" s="142"/>
      <c r="AG132" s="142"/>
      <c r="AH132" s="149"/>
      <c r="AI132" s="142"/>
      <c r="AJ132" s="142"/>
      <c r="AK132" s="149"/>
      <c r="AL132" s="142"/>
      <c r="AM132" s="142"/>
      <c r="AN132" s="149"/>
      <c r="AO132" s="142"/>
      <c r="AP132" s="142"/>
      <c r="AQ132" s="149"/>
      <c r="AR132" s="373"/>
    </row>
    <row r="133" spans="1:44" ht="21.75" customHeight="1" x14ac:dyDescent="0.25">
      <c r="A133" s="370"/>
      <c r="B133" s="371"/>
      <c r="C133" s="371"/>
      <c r="D133" s="179" t="s">
        <v>43</v>
      </c>
      <c r="E133" s="281">
        <f t="shared" si="440"/>
        <v>40</v>
      </c>
      <c r="F133" s="281">
        <f t="shared" si="441"/>
        <v>0</v>
      </c>
      <c r="G133" s="252">
        <f t="shared" si="438"/>
        <v>0</v>
      </c>
      <c r="H133" s="142"/>
      <c r="I133" s="142"/>
      <c r="J133" s="149"/>
      <c r="K133" s="142"/>
      <c r="L133" s="142"/>
      <c r="M133" s="149"/>
      <c r="N133" s="142"/>
      <c r="O133" s="142"/>
      <c r="P133" s="149"/>
      <c r="Q133" s="142"/>
      <c r="R133" s="142"/>
      <c r="S133" s="149"/>
      <c r="T133" s="142"/>
      <c r="U133" s="142"/>
      <c r="V133" s="149"/>
      <c r="W133" s="142"/>
      <c r="X133" s="142"/>
      <c r="Y133" s="149"/>
      <c r="Z133" s="142"/>
      <c r="AA133" s="142"/>
      <c r="AB133" s="149"/>
      <c r="AC133" s="142"/>
      <c r="AD133" s="142"/>
      <c r="AE133" s="149"/>
      <c r="AF133" s="142"/>
      <c r="AG133" s="142"/>
      <c r="AH133" s="149"/>
      <c r="AI133" s="142"/>
      <c r="AJ133" s="142"/>
      <c r="AK133" s="149"/>
      <c r="AL133" s="142"/>
      <c r="AM133" s="142"/>
      <c r="AN133" s="149"/>
      <c r="AO133" s="257">
        <v>40</v>
      </c>
      <c r="AP133" s="142"/>
      <c r="AQ133" s="149"/>
      <c r="AR133" s="373"/>
    </row>
    <row r="134" spans="1:44" ht="34.9" customHeight="1" x14ac:dyDescent="0.25">
      <c r="A134" s="370"/>
      <c r="B134" s="371"/>
      <c r="C134" s="371"/>
      <c r="D134" s="224" t="s">
        <v>265</v>
      </c>
      <c r="E134" s="281">
        <f t="shared" si="440"/>
        <v>0</v>
      </c>
      <c r="F134" s="281">
        <f t="shared" si="441"/>
        <v>0</v>
      </c>
      <c r="G134" s="252" t="e">
        <f t="shared" ref="G134:G139" si="454">F134/E134</f>
        <v>#DIV/0!</v>
      </c>
      <c r="H134" s="142"/>
      <c r="I134" s="142"/>
      <c r="J134" s="149"/>
      <c r="K134" s="142"/>
      <c r="L134" s="142"/>
      <c r="M134" s="149"/>
      <c r="N134" s="142"/>
      <c r="O134" s="142"/>
      <c r="P134" s="149"/>
      <c r="Q134" s="142"/>
      <c r="R134" s="142"/>
      <c r="S134" s="149"/>
      <c r="T134" s="142"/>
      <c r="U134" s="142"/>
      <c r="V134" s="149"/>
      <c r="W134" s="142"/>
      <c r="X134" s="142"/>
      <c r="Y134" s="149"/>
      <c r="Z134" s="142"/>
      <c r="AA134" s="142"/>
      <c r="AB134" s="149"/>
      <c r="AC134" s="142"/>
      <c r="AD134" s="142"/>
      <c r="AE134" s="149"/>
      <c r="AF134" s="142"/>
      <c r="AG134" s="142"/>
      <c r="AH134" s="149"/>
      <c r="AI134" s="142"/>
      <c r="AJ134" s="142"/>
      <c r="AK134" s="149"/>
      <c r="AL134" s="142"/>
      <c r="AM134" s="142"/>
      <c r="AN134" s="149"/>
      <c r="AO134" s="142"/>
      <c r="AP134" s="142"/>
      <c r="AQ134" s="149"/>
      <c r="AR134" s="373"/>
    </row>
    <row r="135" spans="1:44" ht="18.75" customHeight="1" x14ac:dyDescent="0.25">
      <c r="A135" s="370" t="s">
        <v>455</v>
      </c>
      <c r="B135" s="371" t="s">
        <v>458</v>
      </c>
      <c r="C135" s="371" t="s">
        <v>357</v>
      </c>
      <c r="D135" s="150" t="s">
        <v>41</v>
      </c>
      <c r="E135" s="281">
        <f t="shared" si="440"/>
        <v>26567.980739999999</v>
      </c>
      <c r="F135" s="281">
        <f t="shared" si="441"/>
        <v>0</v>
      </c>
      <c r="G135" s="252">
        <f t="shared" si="454"/>
        <v>0</v>
      </c>
      <c r="H135" s="146">
        <f>H136+H137+H138</f>
        <v>0</v>
      </c>
      <c r="I135" s="146">
        <f t="shared" ref="I135" si="455">I136+I137+I138</f>
        <v>0</v>
      </c>
      <c r="J135" s="146" t="e">
        <f>I135/H135*100</f>
        <v>#DIV/0!</v>
      </c>
      <c r="K135" s="146">
        <f t="shared" ref="K135:L135" si="456">K136+K137+K138</f>
        <v>0</v>
      </c>
      <c r="L135" s="146">
        <f t="shared" si="456"/>
        <v>0</v>
      </c>
      <c r="M135" s="146" t="e">
        <f>L135/K135*100</f>
        <v>#DIV/0!</v>
      </c>
      <c r="N135" s="146">
        <f t="shared" ref="N135:O135" si="457">N136+N137+N138</f>
        <v>0</v>
      </c>
      <c r="O135" s="146">
        <f t="shared" si="457"/>
        <v>0</v>
      </c>
      <c r="P135" s="146" t="e">
        <f>O135/N135*100</f>
        <v>#DIV/0!</v>
      </c>
      <c r="Q135" s="146">
        <f t="shared" ref="Q135:R135" si="458">Q136+Q137+Q138</f>
        <v>0</v>
      </c>
      <c r="R135" s="146">
        <f t="shared" si="458"/>
        <v>0</v>
      </c>
      <c r="S135" s="146" t="e">
        <f>R135/Q135*100</f>
        <v>#DIV/0!</v>
      </c>
      <c r="T135" s="146">
        <f t="shared" ref="T135:U135" si="459">T136+T137+T138</f>
        <v>0</v>
      </c>
      <c r="U135" s="146">
        <f t="shared" si="459"/>
        <v>0</v>
      </c>
      <c r="V135" s="146" t="e">
        <f>U135/T135*100</f>
        <v>#DIV/0!</v>
      </c>
      <c r="W135" s="146">
        <f t="shared" ref="W135:X135" si="460">W136+W137+W138</f>
        <v>0</v>
      </c>
      <c r="X135" s="146">
        <f t="shared" si="460"/>
        <v>0</v>
      </c>
      <c r="Y135" s="146" t="e">
        <f>X135/W135*100</f>
        <v>#DIV/0!</v>
      </c>
      <c r="Z135" s="146">
        <f t="shared" ref="Z135:AA135" si="461">Z136+Z137+Z138</f>
        <v>0</v>
      </c>
      <c r="AA135" s="146">
        <f t="shared" si="461"/>
        <v>0</v>
      </c>
      <c r="AB135" s="146" t="e">
        <f>AA135/Z135*100</f>
        <v>#DIV/0!</v>
      </c>
      <c r="AC135" s="146">
        <f t="shared" ref="AC135:AD135" si="462">AC136+AC137+AC138</f>
        <v>0</v>
      </c>
      <c r="AD135" s="146">
        <f t="shared" si="462"/>
        <v>0</v>
      </c>
      <c r="AE135" s="146" t="e">
        <f>AD135/AC135*100</f>
        <v>#DIV/0!</v>
      </c>
      <c r="AF135" s="146">
        <f t="shared" ref="AF135:AG135" si="463">AF136+AF137+AF138</f>
        <v>0</v>
      </c>
      <c r="AG135" s="146">
        <f t="shared" si="463"/>
        <v>0</v>
      </c>
      <c r="AH135" s="146" t="e">
        <f>AG135/AF135*100</f>
        <v>#DIV/0!</v>
      </c>
      <c r="AI135" s="146">
        <f t="shared" ref="AI135:AJ135" si="464">AI136+AI137+AI138</f>
        <v>0</v>
      </c>
      <c r="AJ135" s="146">
        <f t="shared" si="464"/>
        <v>0</v>
      </c>
      <c r="AK135" s="146" t="e">
        <f>AJ135/AI135*100</f>
        <v>#DIV/0!</v>
      </c>
      <c r="AL135" s="146">
        <f t="shared" ref="AL135:AM135" si="465">AL136+AL137+AL138</f>
        <v>0</v>
      </c>
      <c r="AM135" s="146">
        <f t="shared" si="465"/>
        <v>0</v>
      </c>
      <c r="AN135" s="146" t="e">
        <f>AM135/AL135*100</f>
        <v>#DIV/0!</v>
      </c>
      <c r="AO135" s="146">
        <f t="shared" ref="AO135:AP135" si="466">AO136+AO137+AO138</f>
        <v>26567.980739999999</v>
      </c>
      <c r="AP135" s="146">
        <f t="shared" si="466"/>
        <v>0</v>
      </c>
      <c r="AQ135" s="146">
        <f>AP135/AO135*100</f>
        <v>0</v>
      </c>
      <c r="AR135" s="372"/>
    </row>
    <row r="136" spans="1:44" ht="31.9" customHeight="1" x14ac:dyDescent="0.25">
      <c r="A136" s="370"/>
      <c r="B136" s="371"/>
      <c r="C136" s="371"/>
      <c r="D136" s="178" t="s">
        <v>37</v>
      </c>
      <c r="E136" s="281">
        <f t="shared" si="440"/>
        <v>0</v>
      </c>
      <c r="F136" s="281">
        <f t="shared" si="441"/>
        <v>0</v>
      </c>
      <c r="G136" s="252" t="e">
        <f t="shared" si="454"/>
        <v>#DIV/0!</v>
      </c>
      <c r="H136" s="142"/>
      <c r="I136" s="142"/>
      <c r="J136" s="149"/>
      <c r="K136" s="142"/>
      <c r="L136" s="142"/>
      <c r="M136" s="149"/>
      <c r="N136" s="142"/>
      <c r="O136" s="142"/>
      <c r="P136" s="149"/>
      <c r="Q136" s="142"/>
      <c r="R136" s="142"/>
      <c r="S136" s="149"/>
      <c r="T136" s="142"/>
      <c r="U136" s="142"/>
      <c r="V136" s="149"/>
      <c r="W136" s="142"/>
      <c r="X136" s="142"/>
      <c r="Y136" s="149"/>
      <c r="Z136" s="142"/>
      <c r="AA136" s="142"/>
      <c r="AB136" s="149"/>
      <c r="AC136" s="142"/>
      <c r="AD136" s="142"/>
      <c r="AE136" s="149"/>
      <c r="AF136" s="142"/>
      <c r="AG136" s="142"/>
      <c r="AH136" s="149"/>
      <c r="AI136" s="142"/>
      <c r="AJ136" s="142"/>
      <c r="AK136" s="149"/>
      <c r="AL136" s="142"/>
      <c r="AM136" s="142"/>
      <c r="AN136" s="149"/>
      <c r="AO136" s="142"/>
      <c r="AP136" s="142"/>
      <c r="AQ136" s="149"/>
      <c r="AR136" s="373"/>
    </row>
    <row r="137" spans="1:44" ht="34.9" customHeight="1" x14ac:dyDescent="0.25">
      <c r="A137" s="370"/>
      <c r="B137" s="371"/>
      <c r="C137" s="371"/>
      <c r="D137" s="178" t="s">
        <v>2</v>
      </c>
      <c r="E137" s="281">
        <f t="shared" si="440"/>
        <v>0</v>
      </c>
      <c r="F137" s="281">
        <f t="shared" si="441"/>
        <v>0</v>
      </c>
      <c r="G137" s="252" t="e">
        <f t="shared" si="454"/>
        <v>#DIV/0!</v>
      </c>
      <c r="H137" s="142"/>
      <c r="I137" s="142"/>
      <c r="J137" s="149"/>
      <c r="K137" s="142"/>
      <c r="L137" s="142"/>
      <c r="M137" s="149"/>
      <c r="N137" s="142"/>
      <c r="O137" s="142"/>
      <c r="P137" s="149"/>
      <c r="Q137" s="142"/>
      <c r="R137" s="142"/>
      <c r="S137" s="149"/>
      <c r="T137" s="142"/>
      <c r="U137" s="142"/>
      <c r="V137" s="149"/>
      <c r="W137" s="142"/>
      <c r="X137" s="142"/>
      <c r="Y137" s="149"/>
      <c r="Z137" s="142"/>
      <c r="AA137" s="142"/>
      <c r="AB137" s="149"/>
      <c r="AC137" s="142"/>
      <c r="AD137" s="142"/>
      <c r="AE137" s="149"/>
      <c r="AF137" s="142"/>
      <c r="AG137" s="142"/>
      <c r="AH137" s="149"/>
      <c r="AI137" s="142"/>
      <c r="AJ137" s="142"/>
      <c r="AK137" s="149"/>
      <c r="AL137" s="142"/>
      <c r="AM137" s="142"/>
      <c r="AN137" s="149"/>
      <c r="AO137" s="142"/>
      <c r="AP137" s="142"/>
      <c r="AQ137" s="149"/>
      <c r="AR137" s="373"/>
    </row>
    <row r="138" spans="1:44" ht="21.75" customHeight="1" x14ac:dyDescent="0.25">
      <c r="A138" s="370"/>
      <c r="B138" s="371"/>
      <c r="C138" s="371"/>
      <c r="D138" s="179" t="s">
        <v>43</v>
      </c>
      <c r="E138" s="281">
        <f t="shared" si="440"/>
        <v>26567.980739999999</v>
      </c>
      <c r="F138" s="281">
        <f t="shared" si="441"/>
        <v>0</v>
      </c>
      <c r="G138" s="252">
        <f t="shared" si="454"/>
        <v>0</v>
      </c>
      <c r="H138" s="142"/>
      <c r="I138" s="142"/>
      <c r="J138" s="149"/>
      <c r="K138" s="142"/>
      <c r="L138" s="142"/>
      <c r="M138" s="149"/>
      <c r="N138" s="142"/>
      <c r="O138" s="142"/>
      <c r="P138" s="149"/>
      <c r="Q138" s="142"/>
      <c r="R138" s="142"/>
      <c r="S138" s="149"/>
      <c r="T138" s="142"/>
      <c r="U138" s="142"/>
      <c r="V138" s="149"/>
      <c r="W138" s="142"/>
      <c r="X138" s="142"/>
      <c r="Y138" s="149"/>
      <c r="Z138" s="142"/>
      <c r="AA138" s="142"/>
      <c r="AB138" s="149"/>
      <c r="AC138" s="142"/>
      <c r="AD138" s="142"/>
      <c r="AE138" s="149"/>
      <c r="AF138" s="142"/>
      <c r="AG138" s="142"/>
      <c r="AH138" s="149"/>
      <c r="AI138" s="142"/>
      <c r="AJ138" s="142"/>
      <c r="AK138" s="149"/>
      <c r="AL138" s="142"/>
      <c r="AM138" s="142"/>
      <c r="AN138" s="149"/>
      <c r="AO138" s="257">
        <f>30595.63-4027.64926</f>
        <v>26567.980739999999</v>
      </c>
      <c r="AP138" s="142"/>
      <c r="AQ138" s="149"/>
      <c r="AR138" s="373"/>
    </row>
    <row r="139" spans="1:44" ht="34.9" customHeight="1" x14ac:dyDescent="0.25">
      <c r="A139" s="370"/>
      <c r="B139" s="371"/>
      <c r="C139" s="371"/>
      <c r="D139" s="224" t="s">
        <v>265</v>
      </c>
      <c r="E139" s="281">
        <f t="shared" si="440"/>
        <v>0</v>
      </c>
      <c r="F139" s="281">
        <f t="shared" si="441"/>
        <v>0</v>
      </c>
      <c r="G139" s="252" t="e">
        <f t="shared" si="454"/>
        <v>#DIV/0!</v>
      </c>
      <c r="H139" s="142"/>
      <c r="I139" s="142"/>
      <c r="J139" s="149"/>
      <c r="K139" s="142"/>
      <c r="L139" s="142"/>
      <c r="M139" s="149"/>
      <c r="N139" s="142"/>
      <c r="O139" s="142"/>
      <c r="P139" s="149"/>
      <c r="Q139" s="142"/>
      <c r="R139" s="142"/>
      <c r="S139" s="149"/>
      <c r="T139" s="142"/>
      <c r="U139" s="142"/>
      <c r="V139" s="149"/>
      <c r="W139" s="142"/>
      <c r="X139" s="142"/>
      <c r="Y139" s="149"/>
      <c r="Z139" s="142"/>
      <c r="AA139" s="142"/>
      <c r="AB139" s="149"/>
      <c r="AC139" s="142"/>
      <c r="AD139" s="142"/>
      <c r="AE139" s="149"/>
      <c r="AF139" s="142"/>
      <c r="AG139" s="142"/>
      <c r="AH139" s="149"/>
      <c r="AI139" s="142"/>
      <c r="AJ139" s="142"/>
      <c r="AK139" s="149"/>
      <c r="AL139" s="142"/>
      <c r="AM139" s="142"/>
      <c r="AN139" s="149"/>
      <c r="AO139" s="142"/>
      <c r="AP139" s="142"/>
      <c r="AQ139" s="149"/>
      <c r="AR139" s="373"/>
    </row>
    <row r="140" spans="1:44" ht="18.75" customHeight="1" x14ac:dyDescent="0.25">
      <c r="A140" s="370" t="s">
        <v>526</v>
      </c>
      <c r="B140" s="371" t="s">
        <v>548</v>
      </c>
      <c r="C140" s="371" t="s">
        <v>357</v>
      </c>
      <c r="D140" s="150" t="s">
        <v>41</v>
      </c>
      <c r="E140" s="281">
        <f t="shared" ref="E140:E144" si="467">H140+K140+N140+Q140+T140+W140+Z140+AC140+AF140+AI140+AL140+AO140</f>
        <v>9443.43</v>
      </c>
      <c r="F140" s="281">
        <f t="shared" ref="F140:F144" si="468">I140+L140+O140+R140+U140+X140+AA140+AD140+AG140+AJ140+AM140+AP140</f>
        <v>0</v>
      </c>
      <c r="G140" s="252">
        <f t="shared" ref="G140:G144" si="469">F140/E140</f>
        <v>0</v>
      </c>
      <c r="H140" s="146">
        <f>H141+H142+H143</f>
        <v>0</v>
      </c>
      <c r="I140" s="146">
        <f t="shared" ref="I140" si="470">I141+I142+I143</f>
        <v>0</v>
      </c>
      <c r="J140" s="146" t="e">
        <f>I140/H140*100</f>
        <v>#DIV/0!</v>
      </c>
      <c r="K140" s="146">
        <f t="shared" ref="K140:L140" si="471">K141+K142+K143</f>
        <v>0</v>
      </c>
      <c r="L140" s="146">
        <f t="shared" si="471"/>
        <v>0</v>
      </c>
      <c r="M140" s="146" t="e">
        <f>L140/K140*100</f>
        <v>#DIV/0!</v>
      </c>
      <c r="N140" s="146">
        <f t="shared" ref="N140:O140" si="472">N141+N142+N143</f>
        <v>0</v>
      </c>
      <c r="O140" s="146">
        <f t="shared" si="472"/>
        <v>0</v>
      </c>
      <c r="P140" s="146" t="e">
        <f>O140/N140*100</f>
        <v>#DIV/0!</v>
      </c>
      <c r="Q140" s="146">
        <f t="shared" ref="Q140:R140" si="473">Q141+Q142+Q143</f>
        <v>0</v>
      </c>
      <c r="R140" s="146">
        <f t="shared" si="473"/>
        <v>0</v>
      </c>
      <c r="S140" s="146" t="e">
        <f>R140/Q140*100</f>
        <v>#DIV/0!</v>
      </c>
      <c r="T140" s="146">
        <f t="shared" ref="T140:U140" si="474">T141+T142+T143</f>
        <v>0</v>
      </c>
      <c r="U140" s="146">
        <f t="shared" si="474"/>
        <v>0</v>
      </c>
      <c r="V140" s="146" t="e">
        <f>U140/T140*100</f>
        <v>#DIV/0!</v>
      </c>
      <c r="W140" s="146">
        <f t="shared" ref="W140:X140" si="475">W141+W142+W143</f>
        <v>0</v>
      </c>
      <c r="X140" s="146">
        <f t="shared" si="475"/>
        <v>0</v>
      </c>
      <c r="Y140" s="146" t="e">
        <f>X140/W140*100</f>
        <v>#DIV/0!</v>
      </c>
      <c r="Z140" s="146">
        <f t="shared" ref="Z140:AA140" si="476">Z141+Z142+Z143</f>
        <v>0</v>
      </c>
      <c r="AA140" s="146">
        <f t="shared" si="476"/>
        <v>0</v>
      </c>
      <c r="AB140" s="146" t="e">
        <f>AA140/Z140*100</f>
        <v>#DIV/0!</v>
      </c>
      <c r="AC140" s="146">
        <f t="shared" ref="AC140:AD140" si="477">AC141+AC142+AC143</f>
        <v>0</v>
      </c>
      <c r="AD140" s="146">
        <f t="shared" si="477"/>
        <v>0</v>
      </c>
      <c r="AE140" s="146" t="e">
        <f>AD140/AC140*100</f>
        <v>#DIV/0!</v>
      </c>
      <c r="AF140" s="146">
        <f t="shared" ref="AF140:AG140" si="478">AF141+AF142+AF143</f>
        <v>0</v>
      </c>
      <c r="AG140" s="146">
        <f t="shared" si="478"/>
        <v>0</v>
      </c>
      <c r="AH140" s="146" t="e">
        <f>AG140/AF140*100</f>
        <v>#DIV/0!</v>
      </c>
      <c r="AI140" s="146">
        <f t="shared" ref="AI140:AJ140" si="479">AI141+AI142+AI143</f>
        <v>0</v>
      </c>
      <c r="AJ140" s="146">
        <f t="shared" si="479"/>
        <v>0</v>
      </c>
      <c r="AK140" s="146" t="e">
        <f>AJ140/AI140*100</f>
        <v>#DIV/0!</v>
      </c>
      <c r="AL140" s="146">
        <f t="shared" ref="AL140:AM140" si="480">AL141+AL142+AL143</f>
        <v>0</v>
      </c>
      <c r="AM140" s="146">
        <f t="shared" si="480"/>
        <v>0</v>
      </c>
      <c r="AN140" s="146" t="e">
        <f>AM140/AL140*100</f>
        <v>#DIV/0!</v>
      </c>
      <c r="AO140" s="146">
        <f t="shared" ref="AO140:AP140" si="481">AO141+AO142+AO143</f>
        <v>9443.43</v>
      </c>
      <c r="AP140" s="146">
        <f t="shared" si="481"/>
        <v>0</v>
      </c>
      <c r="AQ140" s="146">
        <f>AP140/AO140*100</f>
        <v>0</v>
      </c>
      <c r="AR140" s="372"/>
    </row>
    <row r="141" spans="1:44" ht="31.9" customHeight="1" x14ac:dyDescent="0.25">
      <c r="A141" s="370"/>
      <c r="B141" s="371"/>
      <c r="C141" s="371"/>
      <c r="D141" s="178" t="s">
        <v>37</v>
      </c>
      <c r="E141" s="281">
        <f t="shared" si="467"/>
        <v>0</v>
      </c>
      <c r="F141" s="281">
        <f t="shared" si="468"/>
        <v>0</v>
      </c>
      <c r="G141" s="252" t="e">
        <f t="shared" si="469"/>
        <v>#DIV/0!</v>
      </c>
      <c r="H141" s="142"/>
      <c r="I141" s="142"/>
      <c r="J141" s="149"/>
      <c r="K141" s="142"/>
      <c r="L141" s="142"/>
      <c r="M141" s="149"/>
      <c r="N141" s="142"/>
      <c r="O141" s="142"/>
      <c r="P141" s="149"/>
      <c r="Q141" s="142"/>
      <c r="R141" s="142"/>
      <c r="S141" s="149"/>
      <c r="T141" s="142"/>
      <c r="U141" s="142"/>
      <c r="V141" s="149"/>
      <c r="W141" s="142"/>
      <c r="X141" s="142"/>
      <c r="Y141" s="149"/>
      <c r="Z141" s="142"/>
      <c r="AA141" s="142"/>
      <c r="AB141" s="149"/>
      <c r="AC141" s="142"/>
      <c r="AD141" s="142"/>
      <c r="AE141" s="149"/>
      <c r="AF141" s="142"/>
      <c r="AG141" s="142"/>
      <c r="AH141" s="149"/>
      <c r="AI141" s="142"/>
      <c r="AJ141" s="142"/>
      <c r="AK141" s="149"/>
      <c r="AL141" s="142"/>
      <c r="AM141" s="142"/>
      <c r="AN141" s="149"/>
      <c r="AO141" s="142"/>
      <c r="AP141" s="142"/>
      <c r="AQ141" s="149"/>
      <c r="AR141" s="373"/>
    </row>
    <row r="142" spans="1:44" ht="34.9" customHeight="1" x14ac:dyDescent="0.25">
      <c r="A142" s="370"/>
      <c r="B142" s="371"/>
      <c r="C142" s="371"/>
      <c r="D142" s="178" t="s">
        <v>2</v>
      </c>
      <c r="E142" s="281">
        <f t="shared" si="467"/>
        <v>0</v>
      </c>
      <c r="F142" s="281">
        <f t="shared" si="468"/>
        <v>0</v>
      </c>
      <c r="G142" s="252" t="e">
        <f t="shared" si="469"/>
        <v>#DIV/0!</v>
      </c>
      <c r="H142" s="142"/>
      <c r="I142" s="142"/>
      <c r="J142" s="149"/>
      <c r="K142" s="142"/>
      <c r="L142" s="142"/>
      <c r="M142" s="149"/>
      <c r="N142" s="142"/>
      <c r="O142" s="142"/>
      <c r="P142" s="149"/>
      <c r="Q142" s="142"/>
      <c r="R142" s="142"/>
      <c r="S142" s="149"/>
      <c r="T142" s="142"/>
      <c r="U142" s="142"/>
      <c r="V142" s="149"/>
      <c r="W142" s="142"/>
      <c r="X142" s="142"/>
      <c r="Y142" s="149"/>
      <c r="Z142" s="142"/>
      <c r="AA142" s="142"/>
      <c r="AB142" s="149"/>
      <c r="AC142" s="142"/>
      <c r="AD142" s="142"/>
      <c r="AE142" s="149"/>
      <c r="AF142" s="142"/>
      <c r="AG142" s="142"/>
      <c r="AH142" s="149"/>
      <c r="AI142" s="142"/>
      <c r="AJ142" s="142"/>
      <c r="AK142" s="149"/>
      <c r="AL142" s="142"/>
      <c r="AM142" s="142"/>
      <c r="AN142" s="149"/>
      <c r="AO142" s="142"/>
      <c r="AP142" s="142"/>
      <c r="AQ142" s="149"/>
      <c r="AR142" s="373"/>
    </row>
    <row r="143" spans="1:44" ht="21.75" customHeight="1" x14ac:dyDescent="0.25">
      <c r="A143" s="370"/>
      <c r="B143" s="371"/>
      <c r="C143" s="371"/>
      <c r="D143" s="179" t="s">
        <v>43</v>
      </c>
      <c r="E143" s="281">
        <f t="shared" si="467"/>
        <v>9443.43</v>
      </c>
      <c r="F143" s="281">
        <f t="shared" si="468"/>
        <v>0</v>
      </c>
      <c r="G143" s="252">
        <f t="shared" si="469"/>
        <v>0</v>
      </c>
      <c r="H143" s="142"/>
      <c r="I143" s="142"/>
      <c r="J143" s="149"/>
      <c r="K143" s="142"/>
      <c r="L143" s="142"/>
      <c r="M143" s="149"/>
      <c r="N143" s="142"/>
      <c r="O143" s="142"/>
      <c r="P143" s="149"/>
      <c r="Q143" s="142"/>
      <c r="R143" s="142"/>
      <c r="S143" s="149"/>
      <c r="T143" s="142"/>
      <c r="U143" s="142"/>
      <c r="V143" s="149"/>
      <c r="W143" s="142"/>
      <c r="X143" s="142"/>
      <c r="Y143" s="149"/>
      <c r="Z143" s="142"/>
      <c r="AA143" s="142"/>
      <c r="AB143" s="149"/>
      <c r="AC143" s="142"/>
      <c r="AD143" s="142"/>
      <c r="AE143" s="149"/>
      <c r="AF143" s="142"/>
      <c r="AG143" s="142"/>
      <c r="AH143" s="149"/>
      <c r="AI143" s="142"/>
      <c r="AJ143" s="142"/>
      <c r="AK143" s="149"/>
      <c r="AL143" s="142"/>
      <c r="AM143" s="142"/>
      <c r="AN143" s="149"/>
      <c r="AO143" s="257">
        <v>9443.43</v>
      </c>
      <c r="AP143" s="142"/>
      <c r="AQ143" s="149"/>
      <c r="AR143" s="373"/>
    </row>
    <row r="144" spans="1:44" ht="34.9" customHeight="1" x14ac:dyDescent="0.25">
      <c r="A144" s="370"/>
      <c r="B144" s="371"/>
      <c r="C144" s="371"/>
      <c r="D144" s="224" t="s">
        <v>265</v>
      </c>
      <c r="E144" s="281">
        <f t="shared" si="467"/>
        <v>0</v>
      </c>
      <c r="F144" s="281">
        <f t="shared" si="468"/>
        <v>0</v>
      </c>
      <c r="G144" s="252" t="e">
        <f t="shared" si="469"/>
        <v>#DIV/0!</v>
      </c>
      <c r="H144" s="142"/>
      <c r="I144" s="142"/>
      <c r="J144" s="149"/>
      <c r="K144" s="142"/>
      <c r="L144" s="142"/>
      <c r="M144" s="149"/>
      <c r="N144" s="142"/>
      <c r="O144" s="142"/>
      <c r="P144" s="149"/>
      <c r="Q144" s="142"/>
      <c r="R144" s="142"/>
      <c r="S144" s="149"/>
      <c r="T144" s="142"/>
      <c r="U144" s="142"/>
      <c r="V144" s="149"/>
      <c r="W144" s="142"/>
      <c r="X144" s="142"/>
      <c r="Y144" s="149"/>
      <c r="Z144" s="142"/>
      <c r="AA144" s="142"/>
      <c r="AB144" s="149"/>
      <c r="AC144" s="142"/>
      <c r="AD144" s="142"/>
      <c r="AE144" s="149"/>
      <c r="AF144" s="142"/>
      <c r="AG144" s="142"/>
      <c r="AH144" s="149"/>
      <c r="AI144" s="142"/>
      <c r="AJ144" s="142"/>
      <c r="AK144" s="149"/>
      <c r="AL144" s="142"/>
      <c r="AM144" s="142"/>
      <c r="AN144" s="149"/>
      <c r="AO144" s="142"/>
      <c r="AP144" s="142"/>
      <c r="AQ144" s="149"/>
      <c r="AR144" s="373"/>
    </row>
    <row r="145" spans="1:44" s="155" customFormat="1" ht="33.75" customHeight="1" x14ac:dyDescent="0.25">
      <c r="A145" s="397" t="s">
        <v>3</v>
      </c>
      <c r="B145" s="399" t="s">
        <v>310</v>
      </c>
      <c r="C145" s="399" t="s">
        <v>388</v>
      </c>
      <c r="D145" s="150" t="s">
        <v>41</v>
      </c>
      <c r="E145" s="281">
        <f t="shared" si="285"/>
        <v>42932.430999999997</v>
      </c>
      <c r="F145" s="281">
        <f t="shared" si="286"/>
        <v>0</v>
      </c>
      <c r="G145" s="221">
        <f t="shared" si="438"/>
        <v>0</v>
      </c>
      <c r="H145" s="146">
        <f>H146+H147+H148</f>
        <v>0</v>
      </c>
      <c r="I145" s="146">
        <f t="shared" ref="I145" si="482">I146+I147+I148</f>
        <v>0</v>
      </c>
      <c r="J145" s="146" t="e">
        <f>I145/H145*100</f>
        <v>#DIV/0!</v>
      </c>
      <c r="K145" s="146">
        <f t="shared" ref="K145:L145" si="483">K146+K147+K148</f>
        <v>0</v>
      </c>
      <c r="L145" s="146">
        <f t="shared" si="483"/>
        <v>0</v>
      </c>
      <c r="M145" s="146" t="e">
        <f>L145/K145*100</f>
        <v>#DIV/0!</v>
      </c>
      <c r="N145" s="146">
        <f t="shared" ref="N145:O145" si="484">N146+N147+N148</f>
        <v>0</v>
      </c>
      <c r="O145" s="146">
        <f t="shared" si="484"/>
        <v>0</v>
      </c>
      <c r="P145" s="146" t="e">
        <f>O145/N145*100</f>
        <v>#DIV/0!</v>
      </c>
      <c r="Q145" s="146">
        <f t="shared" ref="Q145:R145" si="485">Q146+Q147+Q148</f>
        <v>0</v>
      </c>
      <c r="R145" s="146">
        <f t="shared" si="485"/>
        <v>0</v>
      </c>
      <c r="S145" s="146" t="e">
        <f>R145/Q145*100</f>
        <v>#DIV/0!</v>
      </c>
      <c r="T145" s="146">
        <f t="shared" ref="T145:U145" si="486">T146+T147+T148</f>
        <v>0</v>
      </c>
      <c r="U145" s="146">
        <f t="shared" si="486"/>
        <v>0</v>
      </c>
      <c r="V145" s="146" t="e">
        <f>U145/T145*100</f>
        <v>#DIV/0!</v>
      </c>
      <c r="W145" s="146">
        <f t="shared" ref="W145:X145" si="487">W146+W147+W148</f>
        <v>0</v>
      </c>
      <c r="X145" s="146">
        <f t="shared" si="487"/>
        <v>0</v>
      </c>
      <c r="Y145" s="146" t="e">
        <f>X145/W145*100</f>
        <v>#DIV/0!</v>
      </c>
      <c r="Z145" s="146">
        <f t="shared" ref="Z145:AA145" si="488">Z146+Z147+Z148</f>
        <v>0</v>
      </c>
      <c r="AA145" s="146">
        <f t="shared" si="488"/>
        <v>0</v>
      </c>
      <c r="AB145" s="146" t="e">
        <f>AA145/Z145*100</f>
        <v>#DIV/0!</v>
      </c>
      <c r="AC145" s="146">
        <f t="shared" ref="AC145:AD145" si="489">AC146+AC147+AC148</f>
        <v>6979.38</v>
      </c>
      <c r="AD145" s="146">
        <f t="shared" si="489"/>
        <v>0</v>
      </c>
      <c r="AE145" s="146">
        <f>AD145/AC145*100</f>
        <v>0</v>
      </c>
      <c r="AF145" s="146">
        <f t="shared" ref="AF145:AG145" si="490">AF146+AF147+AF148</f>
        <v>35953.050999999999</v>
      </c>
      <c r="AG145" s="146">
        <f t="shared" si="490"/>
        <v>0</v>
      </c>
      <c r="AH145" s="146">
        <f>AG145/AF145*100</f>
        <v>0</v>
      </c>
      <c r="AI145" s="146">
        <f t="shared" ref="AI145:AJ145" si="491">AI146+AI147+AI148</f>
        <v>0</v>
      </c>
      <c r="AJ145" s="146">
        <f t="shared" si="491"/>
        <v>0</v>
      </c>
      <c r="AK145" s="146" t="e">
        <f>AJ145/AI145*100</f>
        <v>#DIV/0!</v>
      </c>
      <c r="AL145" s="146">
        <f t="shared" ref="AL145:AM145" si="492">AL146+AL147+AL148</f>
        <v>0</v>
      </c>
      <c r="AM145" s="146">
        <f t="shared" si="492"/>
        <v>0</v>
      </c>
      <c r="AN145" s="146" t="e">
        <f>AM145/AL145*100</f>
        <v>#DIV/0!</v>
      </c>
      <c r="AO145" s="146">
        <f t="shared" ref="AO145:AP145" si="493">AO146+AO147+AO148</f>
        <v>0</v>
      </c>
      <c r="AP145" s="146">
        <f t="shared" si="493"/>
        <v>0</v>
      </c>
      <c r="AQ145" s="146" t="e">
        <f>AP145/AO145*100</f>
        <v>#DIV/0!</v>
      </c>
      <c r="AR145" s="372"/>
    </row>
    <row r="146" spans="1:44" ht="33.75" customHeight="1" x14ac:dyDescent="0.25">
      <c r="A146" s="398"/>
      <c r="B146" s="400"/>
      <c r="C146" s="400"/>
      <c r="D146" s="178" t="s">
        <v>37</v>
      </c>
      <c r="E146" s="281">
        <f t="shared" si="285"/>
        <v>0</v>
      </c>
      <c r="F146" s="281">
        <f t="shared" si="286"/>
        <v>0</v>
      </c>
      <c r="G146" s="221" t="e">
        <f t="shared" si="438"/>
        <v>#DIV/0!</v>
      </c>
      <c r="H146" s="142">
        <f>H151+H156+H161+H166+H171+H176+H181+H186+H191+H196+H201+H206+H211+H216+H221+H226</f>
        <v>0</v>
      </c>
      <c r="I146" s="142">
        <f t="shared" ref="I146:AQ146" si="494">I151+I156+I161+I166+I171+I176+I181+I186+I191+I196+I201+I206+I211+I216+I221+I226</f>
        <v>0</v>
      </c>
      <c r="J146" s="142">
        <f t="shared" si="494"/>
        <v>0</v>
      </c>
      <c r="K146" s="142">
        <f t="shared" si="494"/>
        <v>0</v>
      </c>
      <c r="L146" s="142">
        <f t="shared" si="494"/>
        <v>0</v>
      </c>
      <c r="M146" s="142">
        <f t="shared" si="494"/>
        <v>0</v>
      </c>
      <c r="N146" s="142">
        <f t="shared" si="494"/>
        <v>0</v>
      </c>
      <c r="O146" s="142">
        <f t="shared" si="494"/>
        <v>0</v>
      </c>
      <c r="P146" s="142">
        <f t="shared" si="494"/>
        <v>0</v>
      </c>
      <c r="Q146" s="142">
        <f t="shared" si="494"/>
        <v>0</v>
      </c>
      <c r="R146" s="142">
        <f t="shared" si="494"/>
        <v>0</v>
      </c>
      <c r="S146" s="142">
        <f t="shared" si="494"/>
        <v>0</v>
      </c>
      <c r="T146" s="142">
        <f t="shared" si="494"/>
        <v>0</v>
      </c>
      <c r="U146" s="142">
        <f t="shared" si="494"/>
        <v>0</v>
      </c>
      <c r="V146" s="142">
        <f t="shared" si="494"/>
        <v>0</v>
      </c>
      <c r="W146" s="142">
        <f t="shared" si="494"/>
        <v>0</v>
      </c>
      <c r="X146" s="142">
        <f t="shared" si="494"/>
        <v>0</v>
      </c>
      <c r="Y146" s="142">
        <f t="shared" si="494"/>
        <v>0</v>
      </c>
      <c r="Z146" s="142">
        <f t="shared" si="494"/>
        <v>0</v>
      </c>
      <c r="AA146" s="142">
        <f t="shared" si="494"/>
        <v>0</v>
      </c>
      <c r="AB146" s="142">
        <f t="shared" si="494"/>
        <v>0</v>
      </c>
      <c r="AC146" s="142">
        <f t="shared" si="494"/>
        <v>0</v>
      </c>
      <c r="AD146" s="142">
        <f t="shared" si="494"/>
        <v>0</v>
      </c>
      <c r="AE146" s="142">
        <f t="shared" si="494"/>
        <v>0</v>
      </c>
      <c r="AF146" s="142">
        <f t="shared" si="494"/>
        <v>0</v>
      </c>
      <c r="AG146" s="142">
        <f t="shared" si="494"/>
        <v>0</v>
      </c>
      <c r="AH146" s="142">
        <f t="shared" si="494"/>
        <v>0</v>
      </c>
      <c r="AI146" s="142">
        <f t="shared" si="494"/>
        <v>0</v>
      </c>
      <c r="AJ146" s="142">
        <f t="shared" si="494"/>
        <v>0</v>
      </c>
      <c r="AK146" s="142">
        <f t="shared" si="494"/>
        <v>0</v>
      </c>
      <c r="AL146" s="142">
        <f t="shared" si="494"/>
        <v>0</v>
      </c>
      <c r="AM146" s="142">
        <f t="shared" si="494"/>
        <v>0</v>
      </c>
      <c r="AN146" s="142">
        <f t="shared" si="494"/>
        <v>0</v>
      </c>
      <c r="AO146" s="142">
        <f t="shared" si="494"/>
        <v>0</v>
      </c>
      <c r="AP146" s="142">
        <f t="shared" si="494"/>
        <v>0</v>
      </c>
      <c r="AQ146" s="142">
        <f t="shared" si="494"/>
        <v>0</v>
      </c>
      <c r="AR146" s="373"/>
    </row>
    <row r="147" spans="1:44" ht="33.75" customHeight="1" x14ac:dyDescent="0.25">
      <c r="A147" s="398"/>
      <c r="B147" s="400"/>
      <c r="C147" s="400"/>
      <c r="D147" s="178" t="s">
        <v>2</v>
      </c>
      <c r="E147" s="281">
        <f t="shared" si="285"/>
        <v>18843.599999999999</v>
      </c>
      <c r="F147" s="281">
        <f t="shared" si="286"/>
        <v>0</v>
      </c>
      <c r="G147" s="221">
        <f t="shared" si="438"/>
        <v>0</v>
      </c>
      <c r="H147" s="142">
        <f t="shared" ref="H147:AQ147" si="495">H152+H157+H162+H167+H172+H177+H182+H187+H192+H197+H202+H207+H212+H217+H222+H227</f>
        <v>0</v>
      </c>
      <c r="I147" s="142">
        <f t="shared" si="495"/>
        <v>0</v>
      </c>
      <c r="J147" s="142">
        <f t="shared" si="495"/>
        <v>0</v>
      </c>
      <c r="K147" s="142">
        <f t="shared" si="495"/>
        <v>0</v>
      </c>
      <c r="L147" s="142">
        <f t="shared" si="495"/>
        <v>0</v>
      </c>
      <c r="M147" s="142">
        <f t="shared" si="495"/>
        <v>0</v>
      </c>
      <c r="N147" s="142">
        <f t="shared" si="495"/>
        <v>0</v>
      </c>
      <c r="O147" s="142">
        <f t="shared" si="495"/>
        <v>0</v>
      </c>
      <c r="P147" s="142">
        <f t="shared" si="495"/>
        <v>0</v>
      </c>
      <c r="Q147" s="142">
        <f t="shared" si="495"/>
        <v>0</v>
      </c>
      <c r="R147" s="142">
        <f t="shared" si="495"/>
        <v>0</v>
      </c>
      <c r="S147" s="142">
        <f t="shared" si="495"/>
        <v>0</v>
      </c>
      <c r="T147" s="142">
        <f t="shared" si="495"/>
        <v>0</v>
      </c>
      <c r="U147" s="142">
        <f t="shared" si="495"/>
        <v>0</v>
      </c>
      <c r="V147" s="142">
        <f t="shared" si="495"/>
        <v>0</v>
      </c>
      <c r="W147" s="142">
        <f t="shared" si="495"/>
        <v>0</v>
      </c>
      <c r="X147" s="142">
        <f t="shared" si="495"/>
        <v>0</v>
      </c>
      <c r="Y147" s="142">
        <f t="shared" si="495"/>
        <v>0</v>
      </c>
      <c r="Z147" s="142">
        <f t="shared" si="495"/>
        <v>0</v>
      </c>
      <c r="AA147" s="142">
        <f t="shared" si="495"/>
        <v>0</v>
      </c>
      <c r="AB147" s="142">
        <f t="shared" si="495"/>
        <v>0</v>
      </c>
      <c r="AC147" s="142">
        <f t="shared" si="495"/>
        <v>0</v>
      </c>
      <c r="AD147" s="142">
        <f t="shared" si="495"/>
        <v>0</v>
      </c>
      <c r="AE147" s="142">
        <f t="shared" si="495"/>
        <v>0</v>
      </c>
      <c r="AF147" s="142">
        <f t="shared" si="495"/>
        <v>18843.599999999999</v>
      </c>
      <c r="AG147" s="142">
        <f t="shared" si="495"/>
        <v>0</v>
      </c>
      <c r="AH147" s="142">
        <f t="shared" si="495"/>
        <v>0</v>
      </c>
      <c r="AI147" s="142">
        <f t="shared" si="495"/>
        <v>0</v>
      </c>
      <c r="AJ147" s="142">
        <f t="shared" si="495"/>
        <v>0</v>
      </c>
      <c r="AK147" s="142">
        <f t="shared" si="495"/>
        <v>0</v>
      </c>
      <c r="AL147" s="142">
        <f t="shared" si="495"/>
        <v>0</v>
      </c>
      <c r="AM147" s="142">
        <f t="shared" si="495"/>
        <v>0</v>
      </c>
      <c r="AN147" s="142">
        <f t="shared" si="495"/>
        <v>0</v>
      </c>
      <c r="AO147" s="142">
        <f t="shared" si="495"/>
        <v>0</v>
      </c>
      <c r="AP147" s="142">
        <f t="shared" si="495"/>
        <v>0</v>
      </c>
      <c r="AQ147" s="142">
        <f t="shared" si="495"/>
        <v>0</v>
      </c>
      <c r="AR147" s="373"/>
    </row>
    <row r="148" spans="1:44" ht="19.5" customHeight="1" x14ac:dyDescent="0.25">
      <c r="A148" s="398"/>
      <c r="B148" s="400"/>
      <c r="C148" s="400"/>
      <c r="D148" s="181" t="s">
        <v>43</v>
      </c>
      <c r="E148" s="281">
        <f t="shared" si="285"/>
        <v>24088.831000000002</v>
      </c>
      <c r="F148" s="281">
        <f t="shared" si="286"/>
        <v>0</v>
      </c>
      <c r="G148" s="221">
        <f t="shared" si="438"/>
        <v>0</v>
      </c>
      <c r="H148" s="142">
        <f t="shared" ref="H148:AQ148" si="496">H153+H158+H163+H168+H173+H178+H183+H188+H193+H198+H203+H208+H213+H218+H223+H228</f>
        <v>0</v>
      </c>
      <c r="I148" s="142">
        <f t="shared" si="496"/>
        <v>0</v>
      </c>
      <c r="J148" s="142">
        <f t="shared" si="496"/>
        <v>0</v>
      </c>
      <c r="K148" s="142">
        <f t="shared" si="496"/>
        <v>0</v>
      </c>
      <c r="L148" s="142">
        <f t="shared" si="496"/>
        <v>0</v>
      </c>
      <c r="M148" s="142">
        <f t="shared" si="496"/>
        <v>0</v>
      </c>
      <c r="N148" s="142">
        <f t="shared" si="496"/>
        <v>0</v>
      </c>
      <c r="O148" s="142">
        <f t="shared" si="496"/>
        <v>0</v>
      </c>
      <c r="P148" s="142">
        <f t="shared" si="496"/>
        <v>0</v>
      </c>
      <c r="Q148" s="142">
        <f t="shared" si="496"/>
        <v>0</v>
      </c>
      <c r="R148" s="142">
        <f t="shared" si="496"/>
        <v>0</v>
      </c>
      <c r="S148" s="142">
        <f t="shared" si="496"/>
        <v>0</v>
      </c>
      <c r="T148" s="142">
        <f t="shared" si="496"/>
        <v>0</v>
      </c>
      <c r="U148" s="142">
        <f t="shared" si="496"/>
        <v>0</v>
      </c>
      <c r="V148" s="142">
        <f t="shared" si="496"/>
        <v>0</v>
      </c>
      <c r="W148" s="142">
        <f t="shared" si="496"/>
        <v>0</v>
      </c>
      <c r="X148" s="142">
        <f t="shared" si="496"/>
        <v>0</v>
      </c>
      <c r="Y148" s="142">
        <f t="shared" si="496"/>
        <v>0</v>
      </c>
      <c r="Z148" s="142">
        <f t="shared" si="496"/>
        <v>0</v>
      </c>
      <c r="AA148" s="142">
        <f t="shared" si="496"/>
        <v>0</v>
      </c>
      <c r="AB148" s="142">
        <f t="shared" si="496"/>
        <v>0</v>
      </c>
      <c r="AC148" s="142">
        <f t="shared" si="496"/>
        <v>6979.38</v>
      </c>
      <c r="AD148" s="142">
        <f t="shared" si="496"/>
        <v>0</v>
      </c>
      <c r="AE148" s="142">
        <f t="shared" si="496"/>
        <v>0</v>
      </c>
      <c r="AF148" s="142">
        <f t="shared" si="496"/>
        <v>17109.451000000001</v>
      </c>
      <c r="AG148" s="142">
        <f t="shared" si="496"/>
        <v>0</v>
      </c>
      <c r="AH148" s="142">
        <f t="shared" si="496"/>
        <v>0</v>
      </c>
      <c r="AI148" s="142">
        <f t="shared" si="496"/>
        <v>0</v>
      </c>
      <c r="AJ148" s="142">
        <f t="shared" si="496"/>
        <v>0</v>
      </c>
      <c r="AK148" s="142">
        <f t="shared" si="496"/>
        <v>0</v>
      </c>
      <c r="AL148" s="142">
        <f t="shared" si="496"/>
        <v>0</v>
      </c>
      <c r="AM148" s="142">
        <f t="shared" si="496"/>
        <v>0</v>
      </c>
      <c r="AN148" s="142">
        <f t="shared" si="496"/>
        <v>0</v>
      </c>
      <c r="AO148" s="142">
        <f t="shared" si="496"/>
        <v>0</v>
      </c>
      <c r="AP148" s="142">
        <f t="shared" si="496"/>
        <v>0</v>
      </c>
      <c r="AQ148" s="142">
        <f t="shared" si="496"/>
        <v>0</v>
      </c>
      <c r="AR148" s="373"/>
    </row>
    <row r="149" spans="1:44" ht="33.75" customHeight="1" x14ac:dyDescent="0.25">
      <c r="A149" s="398"/>
      <c r="B149" s="400"/>
      <c r="C149" s="400"/>
      <c r="D149" s="182" t="s">
        <v>265</v>
      </c>
      <c r="E149" s="281">
        <f t="shared" si="285"/>
        <v>0</v>
      </c>
      <c r="F149" s="281">
        <f t="shared" si="286"/>
        <v>0</v>
      </c>
      <c r="G149" s="221" t="e">
        <f t="shared" si="438"/>
        <v>#DIV/0!</v>
      </c>
      <c r="H149" s="142">
        <f t="shared" ref="H149:AQ149" si="497">H154+H159+H164+H169+H174+H179+H184+H189+H194+H199+H204+H209+H214+H219+H224+H229</f>
        <v>0</v>
      </c>
      <c r="I149" s="142">
        <f t="shared" si="497"/>
        <v>0</v>
      </c>
      <c r="J149" s="142">
        <f t="shared" si="497"/>
        <v>0</v>
      </c>
      <c r="K149" s="142">
        <f t="shared" si="497"/>
        <v>0</v>
      </c>
      <c r="L149" s="142">
        <f t="shared" si="497"/>
        <v>0</v>
      </c>
      <c r="M149" s="142">
        <f t="shared" si="497"/>
        <v>0</v>
      </c>
      <c r="N149" s="142">
        <f t="shared" si="497"/>
        <v>0</v>
      </c>
      <c r="O149" s="142">
        <f t="shared" si="497"/>
        <v>0</v>
      </c>
      <c r="P149" s="142">
        <f t="shared" si="497"/>
        <v>0</v>
      </c>
      <c r="Q149" s="142">
        <f t="shared" si="497"/>
        <v>0</v>
      </c>
      <c r="R149" s="142">
        <f t="shared" si="497"/>
        <v>0</v>
      </c>
      <c r="S149" s="142">
        <f t="shared" si="497"/>
        <v>0</v>
      </c>
      <c r="T149" s="142">
        <f t="shared" si="497"/>
        <v>0</v>
      </c>
      <c r="U149" s="142">
        <f t="shared" si="497"/>
        <v>0</v>
      </c>
      <c r="V149" s="142">
        <f t="shared" si="497"/>
        <v>0</v>
      </c>
      <c r="W149" s="142">
        <f t="shared" si="497"/>
        <v>0</v>
      </c>
      <c r="X149" s="142">
        <f t="shared" si="497"/>
        <v>0</v>
      </c>
      <c r="Y149" s="142">
        <f t="shared" si="497"/>
        <v>0</v>
      </c>
      <c r="Z149" s="142">
        <f t="shared" si="497"/>
        <v>0</v>
      </c>
      <c r="AA149" s="142">
        <f t="shared" si="497"/>
        <v>0</v>
      </c>
      <c r="AB149" s="142">
        <f t="shared" si="497"/>
        <v>0</v>
      </c>
      <c r="AC149" s="142">
        <f t="shared" si="497"/>
        <v>0</v>
      </c>
      <c r="AD149" s="142">
        <f t="shared" si="497"/>
        <v>0</v>
      </c>
      <c r="AE149" s="142">
        <f t="shared" si="497"/>
        <v>0</v>
      </c>
      <c r="AF149" s="142">
        <f t="shared" si="497"/>
        <v>0</v>
      </c>
      <c r="AG149" s="142">
        <f t="shared" si="497"/>
        <v>0</v>
      </c>
      <c r="AH149" s="142">
        <f t="shared" si="497"/>
        <v>0</v>
      </c>
      <c r="AI149" s="142">
        <f t="shared" si="497"/>
        <v>0</v>
      </c>
      <c r="AJ149" s="142">
        <f t="shared" si="497"/>
        <v>0</v>
      </c>
      <c r="AK149" s="142">
        <f t="shared" si="497"/>
        <v>0</v>
      </c>
      <c r="AL149" s="142">
        <f t="shared" si="497"/>
        <v>0</v>
      </c>
      <c r="AM149" s="142">
        <f t="shared" si="497"/>
        <v>0</v>
      </c>
      <c r="AN149" s="142">
        <f t="shared" si="497"/>
        <v>0</v>
      </c>
      <c r="AO149" s="142">
        <f t="shared" si="497"/>
        <v>0</v>
      </c>
      <c r="AP149" s="142">
        <f t="shared" si="497"/>
        <v>0</v>
      </c>
      <c r="AQ149" s="142">
        <f t="shared" si="497"/>
        <v>0</v>
      </c>
      <c r="AR149" s="373"/>
    </row>
    <row r="150" spans="1:44" ht="18.75" customHeight="1" x14ac:dyDescent="0.25">
      <c r="A150" s="370" t="s">
        <v>266</v>
      </c>
      <c r="B150" s="371" t="s">
        <v>354</v>
      </c>
      <c r="C150" s="371" t="s">
        <v>357</v>
      </c>
      <c r="D150" s="150" t="s">
        <v>41</v>
      </c>
      <c r="E150" s="281">
        <f t="shared" ref="E150:E154" si="498">H150+K150+N150+Q150+T150+W150+Z150+AC150+AF150+AI150+AL150+AO150</f>
        <v>1416.5074</v>
      </c>
      <c r="F150" s="281">
        <f t="shared" ref="F150:F154" si="499">I150+L150+O150+R150+U150+X150+AA150+AD150+AG150+AJ150+AM150+AP150</f>
        <v>0</v>
      </c>
      <c r="G150" s="252">
        <f t="shared" si="438"/>
        <v>0</v>
      </c>
      <c r="H150" s="146">
        <f>H151+H152+H153</f>
        <v>0</v>
      </c>
      <c r="I150" s="146">
        <f t="shared" ref="I150" si="500">I151+I152+I153</f>
        <v>0</v>
      </c>
      <c r="J150" s="146" t="e">
        <f>I150/H150*100</f>
        <v>#DIV/0!</v>
      </c>
      <c r="K150" s="146">
        <f t="shared" ref="K150:L150" si="501">K151+K152+K153</f>
        <v>0</v>
      </c>
      <c r="L150" s="146">
        <f t="shared" si="501"/>
        <v>0</v>
      </c>
      <c r="M150" s="146" t="e">
        <f>L150/K150*100</f>
        <v>#DIV/0!</v>
      </c>
      <c r="N150" s="146">
        <f t="shared" ref="N150:O150" si="502">N151+N152+N153</f>
        <v>0</v>
      </c>
      <c r="O150" s="146">
        <f t="shared" si="502"/>
        <v>0</v>
      </c>
      <c r="P150" s="146" t="e">
        <f>O150/N150*100</f>
        <v>#DIV/0!</v>
      </c>
      <c r="Q150" s="146">
        <f t="shared" ref="Q150:R150" si="503">Q151+Q152+Q153</f>
        <v>0</v>
      </c>
      <c r="R150" s="146">
        <f t="shared" si="503"/>
        <v>0</v>
      </c>
      <c r="S150" s="146" t="e">
        <f>R150/Q150*100</f>
        <v>#DIV/0!</v>
      </c>
      <c r="T150" s="146">
        <f t="shared" ref="T150:U150" si="504">T151+T152+T153</f>
        <v>0</v>
      </c>
      <c r="U150" s="146">
        <f t="shared" si="504"/>
        <v>0</v>
      </c>
      <c r="V150" s="146" t="e">
        <f>U150/T150*100</f>
        <v>#DIV/0!</v>
      </c>
      <c r="W150" s="146">
        <f t="shared" ref="W150:X150" si="505">W151+W152+W153</f>
        <v>0</v>
      </c>
      <c r="X150" s="146">
        <f t="shared" si="505"/>
        <v>0</v>
      </c>
      <c r="Y150" s="146" t="e">
        <f>X150/W150*100</f>
        <v>#DIV/0!</v>
      </c>
      <c r="Z150" s="146">
        <f t="shared" ref="Z150:AA150" si="506">Z151+Z152+Z153</f>
        <v>0</v>
      </c>
      <c r="AA150" s="146">
        <f t="shared" si="506"/>
        <v>0</v>
      </c>
      <c r="AB150" s="146" t="e">
        <f>AA150/Z150*100</f>
        <v>#DIV/0!</v>
      </c>
      <c r="AC150" s="146">
        <f t="shared" ref="AC150:AD150" si="507">AC151+AC152+AC153</f>
        <v>0</v>
      </c>
      <c r="AD150" s="146">
        <f t="shared" si="507"/>
        <v>0</v>
      </c>
      <c r="AE150" s="146" t="e">
        <f>AD150/AC150*100</f>
        <v>#DIV/0!</v>
      </c>
      <c r="AF150" s="146">
        <f t="shared" ref="AF150:AG150" si="508">AF151+AF152+AF153</f>
        <v>1416.5074</v>
      </c>
      <c r="AG150" s="146">
        <f t="shared" si="508"/>
        <v>0</v>
      </c>
      <c r="AH150" s="146">
        <f>AG150/AF150*100</f>
        <v>0</v>
      </c>
      <c r="AI150" s="146">
        <f t="shared" ref="AI150:AJ150" si="509">AI151+AI152+AI153</f>
        <v>0</v>
      </c>
      <c r="AJ150" s="146">
        <f t="shared" si="509"/>
        <v>0</v>
      </c>
      <c r="AK150" s="146" t="e">
        <f>AJ150/AI150*100</f>
        <v>#DIV/0!</v>
      </c>
      <c r="AL150" s="146">
        <f t="shared" ref="AL150:AM150" si="510">AL151+AL152+AL153</f>
        <v>0</v>
      </c>
      <c r="AM150" s="146">
        <f t="shared" si="510"/>
        <v>0</v>
      </c>
      <c r="AN150" s="146" t="e">
        <f>AM150/AL150*100</f>
        <v>#DIV/0!</v>
      </c>
      <c r="AO150" s="146">
        <f t="shared" ref="AO150:AP150" si="511">AO151+AO152+AO153</f>
        <v>0</v>
      </c>
      <c r="AP150" s="146">
        <f t="shared" si="511"/>
        <v>0</v>
      </c>
      <c r="AQ150" s="146" t="e">
        <f>AP150/AO150*100</f>
        <v>#DIV/0!</v>
      </c>
      <c r="AR150" s="372"/>
    </row>
    <row r="151" spans="1:44" ht="31.9" customHeight="1" x14ac:dyDescent="0.25">
      <c r="A151" s="370"/>
      <c r="B151" s="371"/>
      <c r="C151" s="371"/>
      <c r="D151" s="178" t="s">
        <v>37</v>
      </c>
      <c r="E151" s="281">
        <f t="shared" si="498"/>
        <v>0</v>
      </c>
      <c r="F151" s="281">
        <f t="shared" si="499"/>
        <v>0</v>
      </c>
      <c r="G151" s="252" t="e">
        <f t="shared" si="438"/>
        <v>#DIV/0!</v>
      </c>
      <c r="H151" s="142"/>
      <c r="I151" s="142"/>
      <c r="J151" s="149"/>
      <c r="K151" s="142"/>
      <c r="L151" s="142"/>
      <c r="M151" s="149"/>
      <c r="N151" s="142"/>
      <c r="O151" s="142"/>
      <c r="P151" s="149"/>
      <c r="Q151" s="142"/>
      <c r="R151" s="142"/>
      <c r="S151" s="149"/>
      <c r="T151" s="142"/>
      <c r="U151" s="142"/>
      <c r="V151" s="149"/>
      <c r="W151" s="142"/>
      <c r="X151" s="142"/>
      <c r="Y151" s="149"/>
      <c r="Z151" s="142"/>
      <c r="AA151" s="142"/>
      <c r="AB151" s="149"/>
      <c r="AC151" s="142"/>
      <c r="AD151" s="142"/>
      <c r="AE151" s="149"/>
      <c r="AF151" s="142"/>
      <c r="AG151" s="142"/>
      <c r="AH151" s="149"/>
      <c r="AI151" s="142"/>
      <c r="AJ151" s="142"/>
      <c r="AK151" s="149"/>
      <c r="AL151" s="142"/>
      <c r="AM151" s="142"/>
      <c r="AN151" s="149"/>
      <c r="AO151" s="142"/>
      <c r="AP151" s="142"/>
      <c r="AQ151" s="149"/>
      <c r="AR151" s="373"/>
    </row>
    <row r="152" spans="1:44" ht="34.9" customHeight="1" x14ac:dyDescent="0.2">
      <c r="A152" s="370"/>
      <c r="B152" s="371"/>
      <c r="C152" s="371"/>
      <c r="D152" s="178" t="s">
        <v>2</v>
      </c>
      <c r="E152" s="281">
        <f t="shared" si="498"/>
        <v>0</v>
      </c>
      <c r="F152" s="281">
        <f t="shared" si="499"/>
        <v>0</v>
      </c>
      <c r="G152" s="252" t="e">
        <f t="shared" si="438"/>
        <v>#DIV/0!</v>
      </c>
      <c r="H152" s="142"/>
      <c r="I152" s="142"/>
      <c r="J152" s="149"/>
      <c r="K152" s="142"/>
      <c r="L152" s="142"/>
      <c r="M152" s="149"/>
      <c r="N152" s="142"/>
      <c r="O152" s="142"/>
      <c r="P152" s="149"/>
      <c r="Q152" s="142"/>
      <c r="R152" s="142"/>
      <c r="S152" s="149"/>
      <c r="T152" s="142"/>
      <c r="U152" s="142"/>
      <c r="V152" s="149"/>
      <c r="W152" s="142"/>
      <c r="X152" s="142"/>
      <c r="Y152" s="149"/>
      <c r="Z152" s="142"/>
      <c r="AA152" s="142"/>
      <c r="AB152" s="149"/>
      <c r="AC152" s="142"/>
      <c r="AD152" s="142"/>
      <c r="AE152" s="149"/>
      <c r="AF152" s="270">
        <f>9000-9000</f>
        <v>0</v>
      </c>
      <c r="AG152" s="142"/>
      <c r="AH152" s="149"/>
      <c r="AI152" s="142"/>
      <c r="AJ152" s="142"/>
      <c r="AK152" s="149"/>
      <c r="AL152" s="142"/>
      <c r="AM152" s="142"/>
      <c r="AN152" s="149"/>
      <c r="AO152" s="142"/>
      <c r="AP152" s="142"/>
      <c r="AQ152" s="149"/>
      <c r="AR152" s="373"/>
    </row>
    <row r="153" spans="1:44" ht="21.75" customHeight="1" x14ac:dyDescent="0.2">
      <c r="A153" s="370"/>
      <c r="B153" s="371"/>
      <c r="C153" s="371"/>
      <c r="D153" s="179" t="s">
        <v>43</v>
      </c>
      <c r="E153" s="281">
        <f t="shared" si="498"/>
        <v>1416.5074</v>
      </c>
      <c r="F153" s="281">
        <f t="shared" si="499"/>
        <v>0</v>
      </c>
      <c r="G153" s="252">
        <f t="shared" si="438"/>
        <v>0</v>
      </c>
      <c r="H153" s="142"/>
      <c r="I153" s="142"/>
      <c r="J153" s="149"/>
      <c r="K153" s="142"/>
      <c r="L153" s="142"/>
      <c r="M153" s="149"/>
      <c r="N153" s="142"/>
      <c r="O153" s="142"/>
      <c r="P153" s="149"/>
      <c r="Q153" s="142"/>
      <c r="R153" s="142"/>
      <c r="S153" s="149"/>
      <c r="T153" s="142"/>
      <c r="U153" s="142"/>
      <c r="V153" s="149"/>
      <c r="W153" s="142"/>
      <c r="X153" s="142"/>
      <c r="Y153" s="149"/>
      <c r="Z153" s="142"/>
      <c r="AA153" s="142"/>
      <c r="AB153" s="149"/>
      <c r="AC153" s="142"/>
      <c r="AD153" s="142"/>
      <c r="AE153" s="149"/>
      <c r="AF153" s="270">
        <v>1416.5074</v>
      </c>
      <c r="AG153" s="142"/>
      <c r="AH153" s="149"/>
      <c r="AI153" s="142"/>
      <c r="AJ153" s="142"/>
      <c r="AK153" s="149"/>
      <c r="AL153" s="142"/>
      <c r="AM153" s="142"/>
      <c r="AN153" s="149"/>
      <c r="AO153" s="142"/>
      <c r="AP153" s="142"/>
      <c r="AQ153" s="149"/>
      <c r="AR153" s="373"/>
    </row>
    <row r="154" spans="1:44" ht="34.9" customHeight="1" x14ac:dyDescent="0.25">
      <c r="A154" s="370"/>
      <c r="B154" s="371"/>
      <c r="C154" s="371"/>
      <c r="D154" s="224" t="s">
        <v>265</v>
      </c>
      <c r="E154" s="281">
        <f t="shared" si="498"/>
        <v>0</v>
      </c>
      <c r="F154" s="281">
        <f t="shared" si="499"/>
        <v>0</v>
      </c>
      <c r="G154" s="252" t="e">
        <f t="shared" si="438"/>
        <v>#DIV/0!</v>
      </c>
      <c r="H154" s="142"/>
      <c r="I154" s="142"/>
      <c r="J154" s="149"/>
      <c r="K154" s="142"/>
      <c r="L154" s="142"/>
      <c r="M154" s="149"/>
      <c r="N154" s="142"/>
      <c r="O154" s="142"/>
      <c r="P154" s="149"/>
      <c r="Q154" s="142"/>
      <c r="R154" s="142"/>
      <c r="S154" s="149"/>
      <c r="T154" s="142"/>
      <c r="U154" s="142"/>
      <c r="V154" s="149"/>
      <c r="W154" s="142"/>
      <c r="X154" s="142"/>
      <c r="Y154" s="149"/>
      <c r="Z154" s="142"/>
      <c r="AA154" s="142"/>
      <c r="AB154" s="149"/>
      <c r="AC154" s="142"/>
      <c r="AD154" s="142"/>
      <c r="AE154" s="149"/>
      <c r="AF154" s="142"/>
      <c r="AG154" s="142"/>
      <c r="AH154" s="149"/>
      <c r="AI154" s="142"/>
      <c r="AJ154" s="142"/>
      <c r="AK154" s="149"/>
      <c r="AL154" s="142"/>
      <c r="AM154" s="142"/>
      <c r="AN154" s="149"/>
      <c r="AO154" s="142"/>
      <c r="AP154" s="142"/>
      <c r="AQ154" s="149"/>
      <c r="AR154" s="373"/>
    </row>
    <row r="155" spans="1:44" ht="18.75" customHeight="1" x14ac:dyDescent="0.25">
      <c r="A155" s="370" t="s">
        <v>311</v>
      </c>
      <c r="B155" s="371" t="s">
        <v>503</v>
      </c>
      <c r="C155" s="371"/>
      <c r="D155" s="150" t="s">
        <v>41</v>
      </c>
      <c r="E155" s="281">
        <f t="shared" ref="E155:E239" si="512">H155+K155+N155+Q155+T155+W155+Z155+AC155+AF155+AI155+AL155+AO155</f>
        <v>1755.79</v>
      </c>
      <c r="F155" s="281">
        <f t="shared" ref="F155:F239" si="513">I155+L155+O155+R155+U155+X155+AA155+AD155+AG155+AJ155+AM155+AP155</f>
        <v>0</v>
      </c>
      <c r="G155" s="252">
        <f t="shared" si="438"/>
        <v>0</v>
      </c>
      <c r="H155" s="146">
        <f>H156+H157+H158</f>
        <v>0</v>
      </c>
      <c r="I155" s="146">
        <f t="shared" ref="I155" si="514">I156+I157+I158</f>
        <v>0</v>
      </c>
      <c r="J155" s="146" t="e">
        <f>I155/H155*100</f>
        <v>#DIV/0!</v>
      </c>
      <c r="K155" s="146">
        <f t="shared" ref="K155:L155" si="515">K156+K157+K158</f>
        <v>0</v>
      </c>
      <c r="L155" s="146">
        <f t="shared" si="515"/>
        <v>0</v>
      </c>
      <c r="M155" s="146" t="e">
        <f>L155/K155*100</f>
        <v>#DIV/0!</v>
      </c>
      <c r="N155" s="146">
        <f t="shared" ref="N155:O155" si="516">N156+N157+N158</f>
        <v>0</v>
      </c>
      <c r="O155" s="146">
        <f t="shared" si="516"/>
        <v>0</v>
      </c>
      <c r="P155" s="146" t="e">
        <f>O155/N155*100</f>
        <v>#DIV/0!</v>
      </c>
      <c r="Q155" s="146">
        <f t="shared" ref="Q155:R155" si="517">Q156+Q157+Q158</f>
        <v>0</v>
      </c>
      <c r="R155" s="146">
        <f t="shared" si="517"/>
        <v>0</v>
      </c>
      <c r="S155" s="146" t="e">
        <f>R155/Q155*100</f>
        <v>#DIV/0!</v>
      </c>
      <c r="T155" s="146">
        <f t="shared" ref="T155:U155" si="518">T156+T157+T158</f>
        <v>0</v>
      </c>
      <c r="U155" s="146">
        <f t="shared" si="518"/>
        <v>0</v>
      </c>
      <c r="V155" s="146" t="e">
        <f>U155/T155*100</f>
        <v>#DIV/0!</v>
      </c>
      <c r="W155" s="146">
        <f t="shared" ref="W155:X155" si="519">W156+W157+W158</f>
        <v>0</v>
      </c>
      <c r="X155" s="146">
        <f t="shared" si="519"/>
        <v>0</v>
      </c>
      <c r="Y155" s="146" t="e">
        <f>X155/W155*100</f>
        <v>#DIV/0!</v>
      </c>
      <c r="Z155" s="146">
        <f t="shared" ref="Z155:AA155" si="520">Z156+Z157+Z158</f>
        <v>0</v>
      </c>
      <c r="AA155" s="146">
        <f t="shared" si="520"/>
        <v>0</v>
      </c>
      <c r="AB155" s="146" t="e">
        <f>AA155/Z155*100</f>
        <v>#DIV/0!</v>
      </c>
      <c r="AC155" s="146">
        <f t="shared" ref="AC155:AD155" si="521">AC156+AC157+AC158</f>
        <v>0</v>
      </c>
      <c r="AD155" s="146">
        <f t="shared" si="521"/>
        <v>0</v>
      </c>
      <c r="AE155" s="146" t="e">
        <f>AD155/AC155*100</f>
        <v>#DIV/0!</v>
      </c>
      <c r="AF155" s="146">
        <f t="shared" ref="AF155:AG155" si="522">AF156+AF157+AF158</f>
        <v>1755.79</v>
      </c>
      <c r="AG155" s="146">
        <f t="shared" si="522"/>
        <v>0</v>
      </c>
      <c r="AH155" s="146">
        <f>AG155/AF155*100</f>
        <v>0</v>
      </c>
      <c r="AI155" s="146">
        <f t="shared" ref="AI155:AJ155" si="523">AI156+AI157+AI158</f>
        <v>0</v>
      </c>
      <c r="AJ155" s="146">
        <f t="shared" si="523"/>
        <v>0</v>
      </c>
      <c r="AK155" s="146" t="e">
        <f>AJ155/AI155*100</f>
        <v>#DIV/0!</v>
      </c>
      <c r="AL155" s="146">
        <f t="shared" ref="AL155:AM155" si="524">AL156+AL157+AL158</f>
        <v>0</v>
      </c>
      <c r="AM155" s="146">
        <f t="shared" si="524"/>
        <v>0</v>
      </c>
      <c r="AN155" s="146" t="e">
        <f>AM155/AL155*100</f>
        <v>#DIV/0!</v>
      </c>
      <c r="AO155" s="146">
        <f t="shared" ref="AO155:AP155" si="525">AO156+AO157+AO158</f>
        <v>0</v>
      </c>
      <c r="AP155" s="146">
        <f t="shared" si="525"/>
        <v>0</v>
      </c>
      <c r="AQ155" s="146" t="e">
        <f>AP155/AO155*100</f>
        <v>#DIV/0!</v>
      </c>
      <c r="AR155" s="372"/>
    </row>
    <row r="156" spans="1:44" ht="31.9" customHeight="1" x14ac:dyDescent="0.25">
      <c r="A156" s="370"/>
      <c r="B156" s="371"/>
      <c r="C156" s="371"/>
      <c r="D156" s="178" t="s">
        <v>37</v>
      </c>
      <c r="E156" s="281">
        <f t="shared" si="512"/>
        <v>0</v>
      </c>
      <c r="F156" s="281">
        <f t="shared" si="513"/>
        <v>0</v>
      </c>
      <c r="G156" s="252" t="e">
        <f t="shared" si="438"/>
        <v>#DIV/0!</v>
      </c>
      <c r="H156" s="142"/>
      <c r="I156" s="142"/>
      <c r="J156" s="149"/>
      <c r="K156" s="142"/>
      <c r="L156" s="142"/>
      <c r="M156" s="149"/>
      <c r="N156" s="142"/>
      <c r="O156" s="142"/>
      <c r="P156" s="149"/>
      <c r="Q156" s="142"/>
      <c r="R156" s="142"/>
      <c r="S156" s="149"/>
      <c r="T156" s="142"/>
      <c r="U156" s="142"/>
      <c r="V156" s="149"/>
      <c r="W156" s="142"/>
      <c r="X156" s="142"/>
      <c r="Y156" s="149"/>
      <c r="Z156" s="142"/>
      <c r="AA156" s="142"/>
      <c r="AB156" s="149"/>
      <c r="AC156" s="142"/>
      <c r="AD156" s="142"/>
      <c r="AE156" s="149"/>
      <c r="AF156" s="142"/>
      <c r="AG156" s="142"/>
      <c r="AH156" s="149"/>
      <c r="AI156" s="142"/>
      <c r="AJ156" s="142"/>
      <c r="AK156" s="149"/>
      <c r="AL156" s="142"/>
      <c r="AM156" s="142"/>
      <c r="AN156" s="149"/>
      <c r="AO156" s="142"/>
      <c r="AP156" s="142"/>
      <c r="AQ156" s="149"/>
      <c r="AR156" s="373"/>
    </row>
    <row r="157" spans="1:44" ht="34.9" customHeight="1" x14ac:dyDescent="0.25">
      <c r="A157" s="370"/>
      <c r="B157" s="371"/>
      <c r="C157" s="371"/>
      <c r="D157" s="178" t="s">
        <v>2</v>
      </c>
      <c r="E157" s="281">
        <f t="shared" si="512"/>
        <v>0</v>
      </c>
      <c r="F157" s="281">
        <f t="shared" si="513"/>
        <v>0</v>
      </c>
      <c r="G157" s="252" t="e">
        <f t="shared" si="438"/>
        <v>#DIV/0!</v>
      </c>
      <c r="H157" s="142"/>
      <c r="I157" s="142"/>
      <c r="J157" s="149"/>
      <c r="K157" s="142"/>
      <c r="L157" s="142"/>
      <c r="M157" s="149"/>
      <c r="N157" s="142"/>
      <c r="O157" s="142"/>
      <c r="P157" s="149"/>
      <c r="Q157" s="142"/>
      <c r="R157" s="142"/>
      <c r="S157" s="149"/>
      <c r="T157" s="142"/>
      <c r="U157" s="142"/>
      <c r="V157" s="149"/>
      <c r="W157" s="142"/>
      <c r="X157" s="142"/>
      <c r="Y157" s="149"/>
      <c r="Z157" s="142"/>
      <c r="AA157" s="142"/>
      <c r="AB157" s="149"/>
      <c r="AC157" s="142"/>
      <c r="AD157" s="142"/>
      <c r="AE157" s="149"/>
      <c r="AF157" s="142"/>
      <c r="AG157" s="142"/>
      <c r="AH157" s="149"/>
      <c r="AI157" s="142"/>
      <c r="AJ157" s="142"/>
      <c r="AK157" s="149"/>
      <c r="AL157" s="142"/>
      <c r="AM157" s="142"/>
      <c r="AN157" s="149"/>
      <c r="AO157" s="142"/>
      <c r="AP157" s="142"/>
      <c r="AQ157" s="149"/>
      <c r="AR157" s="373"/>
    </row>
    <row r="158" spans="1:44" ht="21.75" customHeight="1" x14ac:dyDescent="0.25">
      <c r="A158" s="370"/>
      <c r="B158" s="371"/>
      <c r="C158" s="371"/>
      <c r="D158" s="179" t="s">
        <v>43</v>
      </c>
      <c r="E158" s="281">
        <f t="shared" si="512"/>
        <v>1755.79</v>
      </c>
      <c r="F158" s="281">
        <f t="shared" si="513"/>
        <v>0</v>
      </c>
      <c r="G158" s="252">
        <f t="shared" si="438"/>
        <v>0</v>
      </c>
      <c r="H158" s="142"/>
      <c r="I158" s="142"/>
      <c r="J158" s="149"/>
      <c r="K158" s="142"/>
      <c r="L158" s="142"/>
      <c r="M158" s="149"/>
      <c r="N158" s="142"/>
      <c r="O158" s="142"/>
      <c r="P158" s="149"/>
      <c r="Q158" s="142"/>
      <c r="R158" s="142"/>
      <c r="S158" s="149"/>
      <c r="T158" s="142"/>
      <c r="U158" s="142"/>
      <c r="V158" s="149"/>
      <c r="W158" s="142"/>
      <c r="X158" s="142"/>
      <c r="Y158" s="149"/>
      <c r="Z158" s="142"/>
      <c r="AA158" s="142"/>
      <c r="AB158" s="149"/>
      <c r="AC158" s="142"/>
      <c r="AD158" s="142"/>
      <c r="AE158" s="149"/>
      <c r="AF158" s="290">
        <v>1755.79</v>
      </c>
      <c r="AG158" s="142"/>
      <c r="AH158" s="149"/>
      <c r="AI158" s="142"/>
      <c r="AJ158" s="142"/>
      <c r="AK158" s="149"/>
      <c r="AL158" s="142"/>
      <c r="AM158" s="142"/>
      <c r="AN158" s="149"/>
      <c r="AO158" s="142"/>
      <c r="AP158" s="142"/>
      <c r="AQ158" s="149"/>
      <c r="AR158" s="373"/>
    </row>
    <row r="159" spans="1:44" ht="34.9" customHeight="1" x14ac:dyDescent="0.25">
      <c r="A159" s="370"/>
      <c r="B159" s="371"/>
      <c r="C159" s="371"/>
      <c r="D159" s="224" t="s">
        <v>265</v>
      </c>
      <c r="E159" s="281">
        <f t="shared" si="512"/>
        <v>0</v>
      </c>
      <c r="F159" s="281">
        <f t="shared" si="513"/>
        <v>0</v>
      </c>
      <c r="G159" s="252" t="e">
        <f t="shared" si="438"/>
        <v>#DIV/0!</v>
      </c>
      <c r="H159" s="142"/>
      <c r="I159" s="142"/>
      <c r="J159" s="149"/>
      <c r="K159" s="142"/>
      <c r="L159" s="142"/>
      <c r="M159" s="149"/>
      <c r="N159" s="142"/>
      <c r="O159" s="142"/>
      <c r="P159" s="149"/>
      <c r="Q159" s="142"/>
      <c r="R159" s="142"/>
      <c r="S159" s="149"/>
      <c r="T159" s="142"/>
      <c r="U159" s="142"/>
      <c r="V159" s="149"/>
      <c r="W159" s="142"/>
      <c r="X159" s="142"/>
      <c r="Y159" s="149"/>
      <c r="Z159" s="142"/>
      <c r="AA159" s="142"/>
      <c r="AB159" s="149"/>
      <c r="AC159" s="142"/>
      <c r="AD159" s="142"/>
      <c r="AE159" s="149"/>
      <c r="AF159" s="142"/>
      <c r="AG159" s="142"/>
      <c r="AH159" s="149"/>
      <c r="AI159" s="142"/>
      <c r="AJ159" s="142"/>
      <c r="AK159" s="149"/>
      <c r="AL159" s="142"/>
      <c r="AM159" s="142"/>
      <c r="AN159" s="149"/>
      <c r="AO159" s="142"/>
      <c r="AP159" s="142"/>
      <c r="AQ159" s="149"/>
      <c r="AR159" s="373"/>
    </row>
    <row r="160" spans="1:44" ht="18.75" customHeight="1" x14ac:dyDescent="0.25">
      <c r="A160" s="370" t="s">
        <v>312</v>
      </c>
      <c r="B160" s="371" t="s">
        <v>504</v>
      </c>
      <c r="C160" s="371"/>
      <c r="D160" s="150" t="s">
        <v>41</v>
      </c>
      <c r="E160" s="281">
        <f t="shared" si="512"/>
        <v>1668.25</v>
      </c>
      <c r="F160" s="281">
        <f t="shared" si="513"/>
        <v>0</v>
      </c>
      <c r="G160" s="252">
        <f t="shared" si="438"/>
        <v>0</v>
      </c>
      <c r="H160" s="146">
        <f>H161+H162+H163</f>
        <v>0</v>
      </c>
      <c r="I160" s="146">
        <f t="shared" ref="I160" si="526">I161+I162+I163</f>
        <v>0</v>
      </c>
      <c r="J160" s="146" t="e">
        <f>I160/H160*100</f>
        <v>#DIV/0!</v>
      </c>
      <c r="K160" s="146">
        <f t="shared" ref="K160:L160" si="527">K161+K162+K163</f>
        <v>0</v>
      </c>
      <c r="L160" s="146">
        <f t="shared" si="527"/>
        <v>0</v>
      </c>
      <c r="M160" s="146" t="e">
        <f>L160/K160*100</f>
        <v>#DIV/0!</v>
      </c>
      <c r="N160" s="146">
        <f t="shared" ref="N160:O160" si="528">N161+N162+N163</f>
        <v>0</v>
      </c>
      <c r="O160" s="146">
        <f t="shared" si="528"/>
        <v>0</v>
      </c>
      <c r="P160" s="146" t="e">
        <f>O160/N160*100</f>
        <v>#DIV/0!</v>
      </c>
      <c r="Q160" s="146">
        <f t="shared" ref="Q160:R160" si="529">Q161+Q162+Q163</f>
        <v>0</v>
      </c>
      <c r="R160" s="146">
        <f t="shared" si="529"/>
        <v>0</v>
      </c>
      <c r="S160" s="146" t="e">
        <f>R160/Q160*100</f>
        <v>#DIV/0!</v>
      </c>
      <c r="T160" s="146">
        <f t="shared" ref="T160:U160" si="530">T161+T162+T163</f>
        <v>0</v>
      </c>
      <c r="U160" s="146">
        <f t="shared" si="530"/>
        <v>0</v>
      </c>
      <c r="V160" s="146" t="e">
        <f>U160/T160*100</f>
        <v>#DIV/0!</v>
      </c>
      <c r="W160" s="146">
        <f t="shared" ref="W160:X160" si="531">W161+W162+W163</f>
        <v>0</v>
      </c>
      <c r="X160" s="146">
        <f t="shared" si="531"/>
        <v>0</v>
      </c>
      <c r="Y160" s="146" t="e">
        <f>X160/W160*100</f>
        <v>#DIV/0!</v>
      </c>
      <c r="Z160" s="146">
        <f t="shared" ref="Z160:AA160" si="532">Z161+Z162+Z163</f>
        <v>0</v>
      </c>
      <c r="AA160" s="146">
        <f t="shared" si="532"/>
        <v>0</v>
      </c>
      <c r="AB160" s="146" t="e">
        <f>AA160/Z160*100</f>
        <v>#DIV/0!</v>
      </c>
      <c r="AC160" s="146">
        <f t="shared" ref="AC160:AD160" si="533">AC161+AC162+AC163</f>
        <v>0</v>
      </c>
      <c r="AD160" s="146">
        <f t="shared" si="533"/>
        <v>0</v>
      </c>
      <c r="AE160" s="146" t="e">
        <f>AD160/AC160*100</f>
        <v>#DIV/0!</v>
      </c>
      <c r="AF160" s="146">
        <f t="shared" ref="AF160:AG160" si="534">AF161+AF162+AF163</f>
        <v>1668.25</v>
      </c>
      <c r="AG160" s="146">
        <f t="shared" si="534"/>
        <v>0</v>
      </c>
      <c r="AH160" s="146">
        <f>AG160/AF160*100</f>
        <v>0</v>
      </c>
      <c r="AI160" s="146">
        <f t="shared" ref="AI160:AJ160" si="535">AI161+AI162+AI163</f>
        <v>0</v>
      </c>
      <c r="AJ160" s="146">
        <f t="shared" si="535"/>
        <v>0</v>
      </c>
      <c r="AK160" s="146" t="e">
        <f>AJ160/AI160*100</f>
        <v>#DIV/0!</v>
      </c>
      <c r="AL160" s="146">
        <f t="shared" ref="AL160:AM160" si="536">AL161+AL162+AL163</f>
        <v>0</v>
      </c>
      <c r="AM160" s="146">
        <f t="shared" si="536"/>
        <v>0</v>
      </c>
      <c r="AN160" s="146" t="e">
        <f>AM160/AL160*100</f>
        <v>#DIV/0!</v>
      </c>
      <c r="AO160" s="146">
        <f t="shared" ref="AO160:AP160" si="537">AO161+AO162+AO163</f>
        <v>0</v>
      </c>
      <c r="AP160" s="146">
        <f t="shared" si="537"/>
        <v>0</v>
      </c>
      <c r="AQ160" s="146" t="e">
        <f>AP160/AO160*100</f>
        <v>#DIV/0!</v>
      </c>
      <c r="AR160" s="372"/>
    </row>
    <row r="161" spans="1:44" ht="31.9" customHeight="1" x14ac:dyDescent="0.25">
      <c r="A161" s="370"/>
      <c r="B161" s="371"/>
      <c r="C161" s="371"/>
      <c r="D161" s="178" t="s">
        <v>37</v>
      </c>
      <c r="E161" s="281">
        <f t="shared" si="512"/>
        <v>0</v>
      </c>
      <c r="F161" s="281">
        <f t="shared" si="513"/>
        <v>0</v>
      </c>
      <c r="G161" s="252" t="e">
        <f t="shared" si="438"/>
        <v>#DIV/0!</v>
      </c>
      <c r="H161" s="142"/>
      <c r="I161" s="142"/>
      <c r="J161" s="149"/>
      <c r="K161" s="142"/>
      <c r="L161" s="142"/>
      <c r="M161" s="149"/>
      <c r="N161" s="142"/>
      <c r="O161" s="142"/>
      <c r="P161" s="149"/>
      <c r="Q161" s="142"/>
      <c r="R161" s="142"/>
      <c r="S161" s="149"/>
      <c r="T161" s="142"/>
      <c r="U161" s="142"/>
      <c r="V161" s="149"/>
      <c r="W161" s="142"/>
      <c r="X161" s="142"/>
      <c r="Y161" s="149"/>
      <c r="Z161" s="142"/>
      <c r="AA161" s="142"/>
      <c r="AB161" s="149"/>
      <c r="AC161" s="142"/>
      <c r="AD161" s="142"/>
      <c r="AE161" s="149"/>
      <c r="AF161" s="142"/>
      <c r="AG161" s="142"/>
      <c r="AH161" s="149"/>
      <c r="AI161" s="142"/>
      <c r="AJ161" s="142"/>
      <c r="AK161" s="149"/>
      <c r="AL161" s="142"/>
      <c r="AM161" s="142"/>
      <c r="AN161" s="149"/>
      <c r="AO161" s="142"/>
      <c r="AP161" s="142"/>
      <c r="AQ161" s="149"/>
      <c r="AR161" s="373"/>
    </row>
    <row r="162" spans="1:44" ht="34.9" customHeight="1" x14ac:dyDescent="0.25">
      <c r="A162" s="370"/>
      <c r="B162" s="371"/>
      <c r="C162" s="371"/>
      <c r="D162" s="178" t="s">
        <v>2</v>
      </c>
      <c r="E162" s="281">
        <f t="shared" si="512"/>
        <v>0</v>
      </c>
      <c r="F162" s="281">
        <f t="shared" si="513"/>
        <v>0</v>
      </c>
      <c r="G162" s="252" t="e">
        <f t="shared" si="438"/>
        <v>#DIV/0!</v>
      </c>
      <c r="H162" s="142"/>
      <c r="I162" s="142"/>
      <c r="J162" s="149"/>
      <c r="K162" s="142"/>
      <c r="L162" s="142"/>
      <c r="M162" s="149"/>
      <c r="N162" s="142"/>
      <c r="O162" s="142"/>
      <c r="P162" s="149"/>
      <c r="Q162" s="142"/>
      <c r="R162" s="142"/>
      <c r="S162" s="149"/>
      <c r="T162" s="142"/>
      <c r="U162" s="142"/>
      <c r="V162" s="149"/>
      <c r="W162" s="142"/>
      <c r="X162" s="142"/>
      <c r="Y162" s="149"/>
      <c r="Z162" s="142"/>
      <c r="AA162" s="142"/>
      <c r="AB162" s="149"/>
      <c r="AC162" s="142"/>
      <c r="AD162" s="142"/>
      <c r="AE162" s="149"/>
      <c r="AF162" s="142"/>
      <c r="AG162" s="142"/>
      <c r="AH162" s="149"/>
      <c r="AI162" s="142"/>
      <c r="AJ162" s="142"/>
      <c r="AK162" s="149"/>
      <c r="AL162" s="142"/>
      <c r="AM162" s="142"/>
      <c r="AN162" s="149"/>
      <c r="AO162" s="142"/>
      <c r="AP162" s="142"/>
      <c r="AQ162" s="149"/>
      <c r="AR162" s="373"/>
    </row>
    <row r="163" spans="1:44" ht="21.75" customHeight="1" x14ac:dyDescent="0.25">
      <c r="A163" s="370"/>
      <c r="B163" s="371"/>
      <c r="C163" s="371"/>
      <c r="D163" s="179" t="s">
        <v>43</v>
      </c>
      <c r="E163" s="281">
        <f t="shared" si="512"/>
        <v>1668.25</v>
      </c>
      <c r="F163" s="281">
        <f t="shared" si="513"/>
        <v>0</v>
      </c>
      <c r="G163" s="252">
        <f t="shared" si="438"/>
        <v>0</v>
      </c>
      <c r="H163" s="142"/>
      <c r="I163" s="142"/>
      <c r="J163" s="149"/>
      <c r="K163" s="142"/>
      <c r="L163" s="142"/>
      <c r="M163" s="149"/>
      <c r="N163" s="142"/>
      <c r="O163" s="142"/>
      <c r="P163" s="149"/>
      <c r="Q163" s="142"/>
      <c r="R163" s="142"/>
      <c r="S163" s="149"/>
      <c r="T163" s="142"/>
      <c r="U163" s="142"/>
      <c r="V163" s="149"/>
      <c r="W163" s="142"/>
      <c r="X163" s="142"/>
      <c r="Y163" s="149"/>
      <c r="Z163" s="142"/>
      <c r="AA163" s="142"/>
      <c r="AB163" s="149"/>
      <c r="AC163" s="142"/>
      <c r="AD163" s="142"/>
      <c r="AE163" s="149"/>
      <c r="AF163" s="142">
        <v>1668.25</v>
      </c>
      <c r="AG163" s="142"/>
      <c r="AH163" s="149"/>
      <c r="AI163" s="142"/>
      <c r="AJ163" s="142"/>
      <c r="AK163" s="149"/>
      <c r="AL163" s="142"/>
      <c r="AM163" s="142"/>
      <c r="AN163" s="149"/>
      <c r="AO163" s="142"/>
      <c r="AP163" s="142"/>
      <c r="AQ163" s="149"/>
      <c r="AR163" s="373"/>
    </row>
    <row r="164" spans="1:44" ht="34.9" customHeight="1" x14ac:dyDescent="0.25">
      <c r="A164" s="370"/>
      <c r="B164" s="371"/>
      <c r="C164" s="371"/>
      <c r="D164" s="224" t="s">
        <v>265</v>
      </c>
      <c r="E164" s="281">
        <f t="shared" si="512"/>
        <v>0</v>
      </c>
      <c r="F164" s="281">
        <f t="shared" si="513"/>
        <v>0</v>
      </c>
      <c r="G164" s="252" t="e">
        <f t="shared" si="438"/>
        <v>#DIV/0!</v>
      </c>
      <c r="H164" s="142"/>
      <c r="I164" s="142"/>
      <c r="J164" s="149"/>
      <c r="K164" s="142"/>
      <c r="L164" s="142"/>
      <c r="M164" s="149"/>
      <c r="N164" s="142"/>
      <c r="O164" s="142"/>
      <c r="P164" s="149"/>
      <c r="Q164" s="142"/>
      <c r="R164" s="142"/>
      <c r="S164" s="149"/>
      <c r="T164" s="142"/>
      <c r="U164" s="142"/>
      <c r="V164" s="149"/>
      <c r="W164" s="142"/>
      <c r="X164" s="142"/>
      <c r="Y164" s="149"/>
      <c r="Z164" s="142"/>
      <c r="AA164" s="142"/>
      <c r="AB164" s="149"/>
      <c r="AC164" s="142"/>
      <c r="AD164" s="142"/>
      <c r="AE164" s="149"/>
      <c r="AF164" s="142"/>
      <c r="AG164" s="142"/>
      <c r="AH164" s="149"/>
      <c r="AI164" s="142"/>
      <c r="AJ164" s="142"/>
      <c r="AK164" s="149"/>
      <c r="AL164" s="142"/>
      <c r="AM164" s="142"/>
      <c r="AN164" s="149"/>
      <c r="AO164" s="142"/>
      <c r="AP164" s="142"/>
      <c r="AQ164" s="149"/>
      <c r="AR164" s="373"/>
    </row>
    <row r="165" spans="1:44" ht="18.75" customHeight="1" x14ac:dyDescent="0.25">
      <c r="A165" s="370" t="s">
        <v>313</v>
      </c>
      <c r="B165" s="371" t="s">
        <v>505</v>
      </c>
      <c r="C165" s="371"/>
      <c r="D165" s="150" t="s">
        <v>41</v>
      </c>
      <c r="E165" s="281">
        <f t="shared" si="512"/>
        <v>8235.7199999999993</v>
      </c>
      <c r="F165" s="281">
        <f t="shared" si="513"/>
        <v>0</v>
      </c>
      <c r="G165" s="252">
        <f t="shared" si="438"/>
        <v>0</v>
      </c>
      <c r="H165" s="146">
        <f>H166+H167+H168</f>
        <v>0</v>
      </c>
      <c r="I165" s="146">
        <f t="shared" ref="I165" si="538">I166+I167+I168</f>
        <v>0</v>
      </c>
      <c r="J165" s="146" t="e">
        <f>I165/H165*100</f>
        <v>#DIV/0!</v>
      </c>
      <c r="K165" s="146">
        <f t="shared" ref="K165:L165" si="539">K166+K167+K168</f>
        <v>0</v>
      </c>
      <c r="L165" s="146">
        <f t="shared" si="539"/>
        <v>0</v>
      </c>
      <c r="M165" s="146" t="e">
        <f>L165/K165*100</f>
        <v>#DIV/0!</v>
      </c>
      <c r="N165" s="146">
        <f t="shared" ref="N165:O165" si="540">N166+N167+N168</f>
        <v>0</v>
      </c>
      <c r="O165" s="146">
        <f t="shared" si="540"/>
        <v>0</v>
      </c>
      <c r="P165" s="146" t="e">
        <f>O165/N165*100</f>
        <v>#DIV/0!</v>
      </c>
      <c r="Q165" s="146">
        <f t="shared" ref="Q165:R165" si="541">Q166+Q167+Q168</f>
        <v>0</v>
      </c>
      <c r="R165" s="146">
        <f t="shared" si="541"/>
        <v>0</v>
      </c>
      <c r="S165" s="146" t="e">
        <f>R165/Q165*100</f>
        <v>#DIV/0!</v>
      </c>
      <c r="T165" s="146">
        <f t="shared" ref="T165:U165" si="542">T166+T167+T168</f>
        <v>0</v>
      </c>
      <c r="U165" s="146">
        <f t="shared" si="542"/>
        <v>0</v>
      </c>
      <c r="V165" s="146" t="e">
        <f>U165/T165*100</f>
        <v>#DIV/0!</v>
      </c>
      <c r="W165" s="146">
        <f t="shared" ref="W165:X165" si="543">W166+W167+W168</f>
        <v>0</v>
      </c>
      <c r="X165" s="146">
        <f t="shared" si="543"/>
        <v>0</v>
      </c>
      <c r="Y165" s="146" t="e">
        <f>X165/W165*100</f>
        <v>#DIV/0!</v>
      </c>
      <c r="Z165" s="146">
        <f t="shared" ref="Z165:AA165" si="544">Z166+Z167+Z168</f>
        <v>0</v>
      </c>
      <c r="AA165" s="146">
        <f t="shared" si="544"/>
        <v>0</v>
      </c>
      <c r="AB165" s="146" t="e">
        <f>AA165/Z165*100</f>
        <v>#DIV/0!</v>
      </c>
      <c r="AC165" s="146">
        <f t="shared" ref="AC165:AD165" si="545">AC166+AC167+AC168</f>
        <v>0</v>
      </c>
      <c r="AD165" s="146">
        <f t="shared" si="545"/>
        <v>0</v>
      </c>
      <c r="AE165" s="146" t="e">
        <f>AD165/AC165*100</f>
        <v>#DIV/0!</v>
      </c>
      <c r="AF165" s="146">
        <f t="shared" ref="AF165:AG165" si="546">AF166+AF167+AF168</f>
        <v>8235.7199999999993</v>
      </c>
      <c r="AG165" s="146">
        <f t="shared" si="546"/>
        <v>0</v>
      </c>
      <c r="AH165" s="146">
        <f>AG165/AF165*100</f>
        <v>0</v>
      </c>
      <c r="AI165" s="146">
        <f t="shared" ref="AI165:AJ165" si="547">AI166+AI167+AI168</f>
        <v>0</v>
      </c>
      <c r="AJ165" s="146">
        <f t="shared" si="547"/>
        <v>0</v>
      </c>
      <c r="AK165" s="146" t="e">
        <f>AJ165/AI165*100</f>
        <v>#DIV/0!</v>
      </c>
      <c r="AL165" s="146">
        <f t="shared" ref="AL165:AM165" si="548">AL166+AL167+AL168</f>
        <v>0</v>
      </c>
      <c r="AM165" s="146">
        <f t="shared" si="548"/>
        <v>0</v>
      </c>
      <c r="AN165" s="146" t="e">
        <f>AM165/AL165*100</f>
        <v>#DIV/0!</v>
      </c>
      <c r="AO165" s="146">
        <f t="shared" ref="AO165:AP165" si="549">AO166+AO167+AO168</f>
        <v>0</v>
      </c>
      <c r="AP165" s="146">
        <f t="shared" si="549"/>
        <v>0</v>
      </c>
      <c r="AQ165" s="146" t="e">
        <f>AP165/AO165*100</f>
        <v>#DIV/0!</v>
      </c>
      <c r="AR165" s="372"/>
    </row>
    <row r="166" spans="1:44" ht="31.9" customHeight="1" x14ac:dyDescent="0.25">
      <c r="A166" s="370"/>
      <c r="B166" s="371"/>
      <c r="C166" s="371"/>
      <c r="D166" s="178" t="s">
        <v>37</v>
      </c>
      <c r="E166" s="281">
        <f t="shared" si="512"/>
        <v>0</v>
      </c>
      <c r="F166" s="281">
        <f t="shared" si="513"/>
        <v>0</v>
      </c>
      <c r="G166" s="252" t="e">
        <f t="shared" si="438"/>
        <v>#DIV/0!</v>
      </c>
      <c r="H166" s="142"/>
      <c r="I166" s="142"/>
      <c r="J166" s="149"/>
      <c r="K166" s="142"/>
      <c r="L166" s="142"/>
      <c r="M166" s="149"/>
      <c r="N166" s="142"/>
      <c r="O166" s="142"/>
      <c r="P166" s="149"/>
      <c r="Q166" s="142"/>
      <c r="R166" s="142"/>
      <c r="S166" s="149"/>
      <c r="T166" s="142"/>
      <c r="U166" s="142"/>
      <c r="V166" s="149"/>
      <c r="W166" s="142"/>
      <c r="X166" s="142"/>
      <c r="Y166" s="149"/>
      <c r="Z166" s="142"/>
      <c r="AA166" s="142"/>
      <c r="AB166" s="149"/>
      <c r="AC166" s="142"/>
      <c r="AD166" s="142"/>
      <c r="AE166" s="149"/>
      <c r="AF166" s="142"/>
      <c r="AG166" s="142"/>
      <c r="AH166" s="149"/>
      <c r="AI166" s="142"/>
      <c r="AJ166" s="142"/>
      <c r="AK166" s="149"/>
      <c r="AL166" s="142"/>
      <c r="AM166" s="142"/>
      <c r="AN166" s="149"/>
      <c r="AO166" s="142"/>
      <c r="AP166" s="142"/>
      <c r="AQ166" s="149"/>
      <c r="AR166" s="373"/>
    </row>
    <row r="167" spans="1:44" ht="34.9" customHeight="1" x14ac:dyDescent="0.2">
      <c r="A167" s="370"/>
      <c r="B167" s="371"/>
      <c r="C167" s="371"/>
      <c r="D167" s="178" t="s">
        <v>2</v>
      </c>
      <c r="E167" s="281">
        <f t="shared" si="512"/>
        <v>3996.1771199999998</v>
      </c>
      <c r="F167" s="281">
        <f t="shared" si="513"/>
        <v>0</v>
      </c>
      <c r="G167" s="252">
        <f t="shared" si="438"/>
        <v>0</v>
      </c>
      <c r="H167" s="142"/>
      <c r="I167" s="142"/>
      <c r="J167" s="149"/>
      <c r="K167" s="142"/>
      <c r="L167" s="142"/>
      <c r="M167" s="149"/>
      <c r="N167" s="142"/>
      <c r="O167" s="142"/>
      <c r="P167" s="149"/>
      <c r="Q167" s="142"/>
      <c r="R167" s="142"/>
      <c r="S167" s="149"/>
      <c r="T167" s="142"/>
      <c r="U167" s="142"/>
      <c r="V167" s="149"/>
      <c r="W167" s="142"/>
      <c r="X167" s="142"/>
      <c r="Y167" s="149"/>
      <c r="Z167" s="142"/>
      <c r="AA167" s="142"/>
      <c r="AB167" s="149"/>
      <c r="AC167" s="142"/>
      <c r="AD167" s="142"/>
      <c r="AE167" s="149"/>
      <c r="AF167" s="317">
        <f>2112.856+1332.992+550.32912</f>
        <v>3996.1771199999998</v>
      </c>
      <c r="AG167" s="142"/>
      <c r="AH167" s="149"/>
      <c r="AI167" s="142"/>
      <c r="AJ167" s="142"/>
      <c r="AK167" s="149"/>
      <c r="AL167" s="142"/>
      <c r="AM167" s="142"/>
      <c r="AN167" s="149"/>
      <c r="AO167" s="142"/>
      <c r="AP167" s="142"/>
      <c r="AQ167" s="149"/>
      <c r="AR167" s="373"/>
    </row>
    <row r="168" spans="1:44" ht="21.75" customHeight="1" x14ac:dyDescent="0.25">
      <c r="A168" s="370"/>
      <c r="B168" s="371"/>
      <c r="C168" s="371"/>
      <c r="D168" s="179" t="s">
        <v>43</v>
      </c>
      <c r="E168" s="281">
        <f t="shared" si="512"/>
        <v>4239.5428799999991</v>
      </c>
      <c r="F168" s="281">
        <f t="shared" si="513"/>
        <v>0</v>
      </c>
      <c r="G168" s="252">
        <f t="shared" si="438"/>
        <v>0</v>
      </c>
      <c r="H168" s="142"/>
      <c r="I168" s="142"/>
      <c r="J168" s="149"/>
      <c r="K168" s="142"/>
      <c r="L168" s="142"/>
      <c r="M168" s="149"/>
      <c r="N168" s="142"/>
      <c r="O168" s="142"/>
      <c r="P168" s="149"/>
      <c r="Q168" s="142"/>
      <c r="R168" s="142"/>
      <c r="S168" s="149"/>
      <c r="T168" s="142"/>
      <c r="U168" s="142"/>
      <c r="V168" s="149"/>
      <c r="W168" s="142"/>
      <c r="X168" s="142"/>
      <c r="Y168" s="149"/>
      <c r="Z168" s="142"/>
      <c r="AA168" s="142"/>
      <c r="AB168" s="149"/>
      <c r="AC168" s="142"/>
      <c r="AD168" s="142"/>
      <c r="AE168" s="149"/>
      <c r="AF168" s="318">
        <f>5594.65+528.214-1332.992-550.32912</f>
        <v>4239.5428799999991</v>
      </c>
      <c r="AG168" s="142"/>
      <c r="AH168" s="149"/>
      <c r="AI168" s="142"/>
      <c r="AJ168" s="142"/>
      <c r="AK168" s="149"/>
      <c r="AL168" s="142"/>
      <c r="AM168" s="142"/>
      <c r="AN168" s="149"/>
      <c r="AO168" s="142"/>
      <c r="AP168" s="142"/>
      <c r="AQ168" s="149"/>
      <c r="AR168" s="373"/>
    </row>
    <row r="169" spans="1:44" ht="34.9" customHeight="1" x14ac:dyDescent="0.25">
      <c r="A169" s="370"/>
      <c r="B169" s="371"/>
      <c r="C169" s="371"/>
      <c r="D169" s="224" t="s">
        <v>265</v>
      </c>
      <c r="E169" s="281">
        <f t="shared" si="512"/>
        <v>0</v>
      </c>
      <c r="F169" s="281">
        <f t="shared" si="513"/>
        <v>0</v>
      </c>
      <c r="G169" s="252" t="e">
        <f t="shared" si="438"/>
        <v>#DIV/0!</v>
      </c>
      <c r="H169" s="142"/>
      <c r="I169" s="142"/>
      <c r="J169" s="149"/>
      <c r="K169" s="142"/>
      <c r="L169" s="142"/>
      <c r="M169" s="149"/>
      <c r="N169" s="142"/>
      <c r="O169" s="142"/>
      <c r="P169" s="149"/>
      <c r="Q169" s="142"/>
      <c r="R169" s="142"/>
      <c r="S169" s="149"/>
      <c r="T169" s="142"/>
      <c r="U169" s="142"/>
      <c r="V169" s="149"/>
      <c r="W169" s="142"/>
      <c r="X169" s="142"/>
      <c r="Y169" s="149"/>
      <c r="Z169" s="142"/>
      <c r="AA169" s="142"/>
      <c r="AB169" s="149"/>
      <c r="AC169" s="142"/>
      <c r="AD169" s="142"/>
      <c r="AE169" s="149"/>
      <c r="AF169" s="142"/>
      <c r="AG169" s="142"/>
      <c r="AH169" s="149"/>
      <c r="AI169" s="142"/>
      <c r="AJ169" s="142"/>
      <c r="AK169" s="149"/>
      <c r="AL169" s="142"/>
      <c r="AM169" s="142"/>
      <c r="AN169" s="149"/>
      <c r="AO169" s="142"/>
      <c r="AP169" s="142"/>
      <c r="AQ169" s="149"/>
      <c r="AR169" s="373"/>
    </row>
    <row r="170" spans="1:44" ht="18.75" customHeight="1" x14ac:dyDescent="0.25">
      <c r="A170" s="370" t="s">
        <v>314</v>
      </c>
      <c r="B170" s="371" t="s">
        <v>506</v>
      </c>
      <c r="C170" s="371"/>
      <c r="D170" s="150" t="s">
        <v>41</v>
      </c>
      <c r="E170" s="281">
        <f t="shared" si="512"/>
        <v>7243.35</v>
      </c>
      <c r="F170" s="281">
        <f t="shared" si="513"/>
        <v>0</v>
      </c>
      <c r="G170" s="252">
        <f t="shared" si="438"/>
        <v>0</v>
      </c>
      <c r="H170" s="146">
        <f>H171+H172+H173</f>
        <v>0</v>
      </c>
      <c r="I170" s="146">
        <f t="shared" ref="I170" si="550">I171+I172+I173</f>
        <v>0</v>
      </c>
      <c r="J170" s="146" t="e">
        <f>I170/H170*100</f>
        <v>#DIV/0!</v>
      </c>
      <c r="K170" s="146">
        <f t="shared" ref="K170:L170" si="551">K171+K172+K173</f>
        <v>0</v>
      </c>
      <c r="L170" s="146">
        <f t="shared" si="551"/>
        <v>0</v>
      </c>
      <c r="M170" s="146" t="e">
        <f>L170/K170*100</f>
        <v>#DIV/0!</v>
      </c>
      <c r="N170" s="146">
        <f t="shared" ref="N170:O170" si="552">N171+N172+N173</f>
        <v>0</v>
      </c>
      <c r="O170" s="146">
        <f t="shared" si="552"/>
        <v>0</v>
      </c>
      <c r="P170" s="146" t="e">
        <f>O170/N170*100</f>
        <v>#DIV/0!</v>
      </c>
      <c r="Q170" s="146">
        <f t="shared" ref="Q170:R170" si="553">Q171+Q172+Q173</f>
        <v>0</v>
      </c>
      <c r="R170" s="146">
        <f t="shared" si="553"/>
        <v>0</v>
      </c>
      <c r="S170" s="146" t="e">
        <f>R170/Q170*100</f>
        <v>#DIV/0!</v>
      </c>
      <c r="T170" s="146">
        <f t="shared" ref="T170:U170" si="554">T171+T172+T173</f>
        <v>0</v>
      </c>
      <c r="U170" s="146">
        <f t="shared" si="554"/>
        <v>0</v>
      </c>
      <c r="V170" s="146" t="e">
        <f>U170/T170*100</f>
        <v>#DIV/0!</v>
      </c>
      <c r="W170" s="146">
        <f t="shared" ref="W170:X170" si="555">W171+W172+W173</f>
        <v>0</v>
      </c>
      <c r="X170" s="146">
        <f t="shared" si="555"/>
        <v>0</v>
      </c>
      <c r="Y170" s="146" t="e">
        <f>X170/W170*100</f>
        <v>#DIV/0!</v>
      </c>
      <c r="Z170" s="146">
        <f t="shared" ref="Z170:AA170" si="556">Z171+Z172+Z173</f>
        <v>0</v>
      </c>
      <c r="AA170" s="146">
        <f t="shared" si="556"/>
        <v>0</v>
      </c>
      <c r="AB170" s="146" t="e">
        <f>AA170/Z170*100</f>
        <v>#DIV/0!</v>
      </c>
      <c r="AC170" s="146">
        <f t="shared" ref="AC170:AD170" si="557">AC171+AC172+AC173</f>
        <v>0</v>
      </c>
      <c r="AD170" s="146">
        <f t="shared" si="557"/>
        <v>0</v>
      </c>
      <c r="AE170" s="146" t="e">
        <f>AD170/AC170*100</f>
        <v>#DIV/0!</v>
      </c>
      <c r="AF170" s="146">
        <f t="shared" ref="AF170:AG170" si="558">AF171+AF172+AF173</f>
        <v>7243.35</v>
      </c>
      <c r="AG170" s="146">
        <f t="shared" si="558"/>
        <v>0</v>
      </c>
      <c r="AH170" s="146">
        <f>AG170/AF170*100</f>
        <v>0</v>
      </c>
      <c r="AI170" s="146">
        <f t="shared" ref="AI170:AJ170" si="559">AI171+AI172+AI173</f>
        <v>0</v>
      </c>
      <c r="AJ170" s="146">
        <f t="shared" si="559"/>
        <v>0</v>
      </c>
      <c r="AK170" s="146" t="e">
        <f>AJ170/AI170*100</f>
        <v>#DIV/0!</v>
      </c>
      <c r="AL170" s="146">
        <f t="shared" ref="AL170:AM170" si="560">AL171+AL172+AL173</f>
        <v>0</v>
      </c>
      <c r="AM170" s="146">
        <f t="shared" si="560"/>
        <v>0</v>
      </c>
      <c r="AN170" s="146" t="e">
        <f>AM170/AL170*100</f>
        <v>#DIV/0!</v>
      </c>
      <c r="AO170" s="146">
        <f t="shared" ref="AO170:AP170" si="561">AO171+AO172+AO173</f>
        <v>0</v>
      </c>
      <c r="AP170" s="146">
        <f t="shared" si="561"/>
        <v>0</v>
      </c>
      <c r="AQ170" s="146" t="e">
        <f>AP170/AO170*100</f>
        <v>#DIV/0!</v>
      </c>
      <c r="AR170" s="372"/>
    </row>
    <row r="171" spans="1:44" ht="31.9" customHeight="1" x14ac:dyDescent="0.25">
      <c r="A171" s="370"/>
      <c r="B171" s="371"/>
      <c r="C171" s="371"/>
      <c r="D171" s="178" t="s">
        <v>37</v>
      </c>
      <c r="E171" s="281">
        <f t="shared" si="512"/>
        <v>0</v>
      </c>
      <c r="F171" s="281">
        <f t="shared" si="513"/>
        <v>0</v>
      </c>
      <c r="G171" s="252" t="e">
        <f t="shared" si="438"/>
        <v>#DIV/0!</v>
      </c>
      <c r="H171" s="142"/>
      <c r="I171" s="142"/>
      <c r="J171" s="149"/>
      <c r="K171" s="142"/>
      <c r="L171" s="142"/>
      <c r="M171" s="149"/>
      <c r="N171" s="142"/>
      <c r="O171" s="142"/>
      <c r="P171" s="149"/>
      <c r="Q171" s="142"/>
      <c r="R171" s="142"/>
      <c r="S171" s="149"/>
      <c r="T171" s="142"/>
      <c r="U171" s="142"/>
      <c r="V171" s="149"/>
      <c r="W171" s="142"/>
      <c r="X171" s="142"/>
      <c r="Y171" s="149"/>
      <c r="Z171" s="142"/>
      <c r="AA171" s="142"/>
      <c r="AB171" s="149"/>
      <c r="AC171" s="142"/>
      <c r="AD171" s="142"/>
      <c r="AE171" s="149"/>
      <c r="AF171" s="142"/>
      <c r="AG171" s="142"/>
      <c r="AH171" s="149"/>
      <c r="AI171" s="142"/>
      <c r="AJ171" s="142"/>
      <c r="AK171" s="149"/>
      <c r="AL171" s="142"/>
      <c r="AM171" s="142"/>
      <c r="AN171" s="149"/>
      <c r="AO171" s="142"/>
      <c r="AP171" s="142"/>
      <c r="AQ171" s="149"/>
      <c r="AR171" s="373"/>
    </row>
    <row r="172" spans="1:44" ht="34.9" customHeight="1" x14ac:dyDescent="0.2">
      <c r="A172" s="370"/>
      <c r="B172" s="371"/>
      <c r="C172" s="371"/>
      <c r="D172" s="178" t="s">
        <v>2</v>
      </c>
      <c r="E172" s="281">
        <f t="shared" si="512"/>
        <v>5794.68</v>
      </c>
      <c r="F172" s="281">
        <f t="shared" si="513"/>
        <v>0</v>
      </c>
      <c r="G172" s="252">
        <f t="shared" si="438"/>
        <v>0</v>
      </c>
      <c r="H172" s="142"/>
      <c r="I172" s="142"/>
      <c r="J172" s="149"/>
      <c r="K172" s="142"/>
      <c r="L172" s="142"/>
      <c r="M172" s="149"/>
      <c r="N172" s="142"/>
      <c r="O172" s="142"/>
      <c r="P172" s="149"/>
      <c r="Q172" s="142"/>
      <c r="R172" s="142"/>
      <c r="S172" s="149"/>
      <c r="T172" s="142"/>
      <c r="U172" s="142"/>
      <c r="V172" s="149"/>
      <c r="W172" s="142"/>
      <c r="X172" s="142"/>
      <c r="Y172" s="149"/>
      <c r="Z172" s="142"/>
      <c r="AA172" s="142"/>
      <c r="AB172" s="149"/>
      <c r="AC172" s="142"/>
      <c r="AD172" s="142"/>
      <c r="AE172" s="149"/>
      <c r="AF172" s="270">
        <v>5794.68</v>
      </c>
      <c r="AG172" s="142"/>
      <c r="AH172" s="149"/>
      <c r="AI172" s="142"/>
      <c r="AJ172" s="142"/>
      <c r="AK172" s="149"/>
      <c r="AL172" s="142"/>
      <c r="AM172" s="142"/>
      <c r="AN172" s="149"/>
      <c r="AO172" s="142"/>
      <c r="AP172" s="142"/>
      <c r="AQ172" s="149"/>
      <c r="AR172" s="373"/>
    </row>
    <row r="173" spans="1:44" ht="21.75" customHeight="1" x14ac:dyDescent="0.25">
      <c r="A173" s="370"/>
      <c r="B173" s="371"/>
      <c r="C173" s="371"/>
      <c r="D173" s="179" t="s">
        <v>43</v>
      </c>
      <c r="E173" s="281">
        <f t="shared" si="512"/>
        <v>1448.67</v>
      </c>
      <c r="F173" s="281">
        <f t="shared" si="513"/>
        <v>0</v>
      </c>
      <c r="G173" s="252">
        <f t="shared" si="438"/>
        <v>0</v>
      </c>
      <c r="H173" s="142"/>
      <c r="I173" s="142"/>
      <c r="J173" s="149"/>
      <c r="K173" s="142"/>
      <c r="L173" s="142"/>
      <c r="M173" s="149"/>
      <c r="N173" s="142"/>
      <c r="O173" s="142"/>
      <c r="P173" s="149"/>
      <c r="Q173" s="142"/>
      <c r="R173" s="142"/>
      <c r="S173" s="149"/>
      <c r="T173" s="142"/>
      <c r="U173" s="142"/>
      <c r="V173" s="149"/>
      <c r="W173" s="142"/>
      <c r="X173" s="142"/>
      <c r="Y173" s="149"/>
      <c r="Z173" s="142"/>
      <c r="AA173" s="142"/>
      <c r="AB173" s="149"/>
      <c r="AC173" s="142"/>
      <c r="AD173" s="142"/>
      <c r="AE173" s="149"/>
      <c r="AF173" s="277">
        <v>1448.67</v>
      </c>
      <c r="AG173" s="142"/>
      <c r="AH173" s="149"/>
      <c r="AI173" s="142"/>
      <c r="AJ173" s="142"/>
      <c r="AK173" s="149"/>
      <c r="AL173" s="142"/>
      <c r="AM173" s="142"/>
      <c r="AN173" s="149"/>
      <c r="AO173" s="142"/>
      <c r="AP173" s="142"/>
      <c r="AQ173" s="149"/>
      <c r="AR173" s="373"/>
    </row>
    <row r="174" spans="1:44" ht="34.9" customHeight="1" x14ac:dyDescent="0.25">
      <c r="A174" s="370"/>
      <c r="B174" s="371"/>
      <c r="C174" s="371"/>
      <c r="D174" s="224" t="s">
        <v>265</v>
      </c>
      <c r="E174" s="281">
        <f t="shared" si="512"/>
        <v>0</v>
      </c>
      <c r="F174" s="281">
        <f t="shared" si="513"/>
        <v>0</v>
      </c>
      <c r="G174" s="252" t="e">
        <f t="shared" si="438"/>
        <v>#DIV/0!</v>
      </c>
      <c r="H174" s="142"/>
      <c r="I174" s="142"/>
      <c r="J174" s="149"/>
      <c r="K174" s="142"/>
      <c r="L174" s="142"/>
      <c r="M174" s="149"/>
      <c r="N174" s="142"/>
      <c r="O174" s="142"/>
      <c r="P174" s="149"/>
      <c r="Q174" s="142"/>
      <c r="R174" s="142"/>
      <c r="S174" s="149"/>
      <c r="T174" s="142"/>
      <c r="U174" s="142"/>
      <c r="V174" s="149"/>
      <c r="W174" s="142"/>
      <c r="X174" s="142"/>
      <c r="Y174" s="149"/>
      <c r="Z174" s="142"/>
      <c r="AA174" s="142"/>
      <c r="AB174" s="149"/>
      <c r="AC174" s="142"/>
      <c r="AD174" s="142"/>
      <c r="AE174" s="149"/>
      <c r="AF174" s="142"/>
      <c r="AG174" s="142"/>
      <c r="AH174" s="149"/>
      <c r="AI174" s="142"/>
      <c r="AJ174" s="142"/>
      <c r="AK174" s="149"/>
      <c r="AL174" s="142"/>
      <c r="AM174" s="142"/>
      <c r="AN174" s="149"/>
      <c r="AO174" s="142"/>
      <c r="AP174" s="142"/>
      <c r="AQ174" s="149"/>
      <c r="AR174" s="373"/>
    </row>
    <row r="175" spans="1:44" ht="18.75" customHeight="1" x14ac:dyDescent="0.25">
      <c r="A175" s="370" t="s">
        <v>315</v>
      </c>
      <c r="B175" s="371" t="s">
        <v>507</v>
      </c>
      <c r="C175" s="371"/>
      <c r="D175" s="150" t="s">
        <v>41</v>
      </c>
      <c r="E175" s="281">
        <f t="shared" si="512"/>
        <v>2165.9445999999998</v>
      </c>
      <c r="F175" s="281">
        <f t="shared" si="513"/>
        <v>0</v>
      </c>
      <c r="G175" s="252">
        <f t="shared" si="438"/>
        <v>0</v>
      </c>
      <c r="H175" s="146">
        <f>H176+H177+H178</f>
        <v>0</v>
      </c>
      <c r="I175" s="146">
        <f t="shared" ref="I175" si="562">I176+I177+I178</f>
        <v>0</v>
      </c>
      <c r="J175" s="146" t="e">
        <f>I175/H175*100</f>
        <v>#DIV/0!</v>
      </c>
      <c r="K175" s="146">
        <f t="shared" ref="K175:L175" si="563">K176+K177+K178</f>
        <v>0</v>
      </c>
      <c r="L175" s="146">
        <f t="shared" si="563"/>
        <v>0</v>
      </c>
      <c r="M175" s="146" t="e">
        <f>L175/K175*100</f>
        <v>#DIV/0!</v>
      </c>
      <c r="N175" s="146">
        <f t="shared" ref="N175:O175" si="564">N176+N177+N178</f>
        <v>0</v>
      </c>
      <c r="O175" s="146">
        <f t="shared" si="564"/>
        <v>0</v>
      </c>
      <c r="P175" s="146" t="e">
        <f>O175/N175*100</f>
        <v>#DIV/0!</v>
      </c>
      <c r="Q175" s="146">
        <f t="shared" ref="Q175:R175" si="565">Q176+Q177+Q178</f>
        <v>0</v>
      </c>
      <c r="R175" s="146">
        <f t="shared" si="565"/>
        <v>0</v>
      </c>
      <c r="S175" s="146" t="e">
        <f>R175/Q175*100</f>
        <v>#DIV/0!</v>
      </c>
      <c r="T175" s="146">
        <f t="shared" ref="T175:U175" si="566">T176+T177+T178</f>
        <v>0</v>
      </c>
      <c r="U175" s="146">
        <f t="shared" si="566"/>
        <v>0</v>
      </c>
      <c r="V175" s="146" t="e">
        <f>U175/T175*100</f>
        <v>#DIV/0!</v>
      </c>
      <c r="W175" s="146">
        <f t="shared" ref="W175:X175" si="567">W176+W177+W178</f>
        <v>0</v>
      </c>
      <c r="X175" s="146">
        <f t="shared" si="567"/>
        <v>0</v>
      </c>
      <c r="Y175" s="146" t="e">
        <f>X175/W175*100</f>
        <v>#DIV/0!</v>
      </c>
      <c r="Z175" s="146">
        <f t="shared" ref="Z175:AA175" si="568">Z176+Z177+Z178</f>
        <v>0</v>
      </c>
      <c r="AA175" s="146">
        <f t="shared" si="568"/>
        <v>0</v>
      </c>
      <c r="AB175" s="146" t="e">
        <f>AA175/Z175*100</f>
        <v>#DIV/0!</v>
      </c>
      <c r="AC175" s="146">
        <f t="shared" ref="AC175:AD175" si="569">AC176+AC177+AC178</f>
        <v>0</v>
      </c>
      <c r="AD175" s="146">
        <f t="shared" si="569"/>
        <v>0</v>
      </c>
      <c r="AE175" s="146" t="e">
        <f>AD175/AC175*100</f>
        <v>#DIV/0!</v>
      </c>
      <c r="AF175" s="319">
        <f t="shared" ref="AF175:AG175" si="570">AF176+AF177+AF178</f>
        <v>2165.9445999999998</v>
      </c>
      <c r="AG175" s="146">
        <f t="shared" si="570"/>
        <v>0</v>
      </c>
      <c r="AH175" s="146">
        <f>AG175/AF175*100</f>
        <v>0</v>
      </c>
      <c r="AI175" s="146">
        <f t="shared" ref="AI175:AJ175" si="571">AI176+AI177+AI178</f>
        <v>0</v>
      </c>
      <c r="AJ175" s="146">
        <f t="shared" si="571"/>
        <v>0</v>
      </c>
      <c r="AK175" s="146" t="e">
        <f>AJ175/AI175*100</f>
        <v>#DIV/0!</v>
      </c>
      <c r="AL175" s="146">
        <f t="shared" ref="AL175:AM175" si="572">AL176+AL177+AL178</f>
        <v>0</v>
      </c>
      <c r="AM175" s="146">
        <f t="shared" si="572"/>
        <v>0</v>
      </c>
      <c r="AN175" s="146" t="e">
        <f>AM175/AL175*100</f>
        <v>#DIV/0!</v>
      </c>
      <c r="AO175" s="146">
        <f t="shared" ref="AO175:AP175" si="573">AO176+AO177+AO178</f>
        <v>0</v>
      </c>
      <c r="AP175" s="146">
        <f t="shared" si="573"/>
        <v>0</v>
      </c>
      <c r="AQ175" s="146" t="e">
        <f>AP175/AO175*100</f>
        <v>#DIV/0!</v>
      </c>
      <c r="AR175" s="372"/>
    </row>
    <row r="176" spans="1:44" ht="31.9" customHeight="1" x14ac:dyDescent="0.25">
      <c r="A176" s="370"/>
      <c r="B176" s="371"/>
      <c r="C176" s="371"/>
      <c r="D176" s="178" t="s">
        <v>37</v>
      </c>
      <c r="E176" s="281">
        <f t="shared" si="512"/>
        <v>0</v>
      </c>
      <c r="F176" s="281">
        <f t="shared" si="513"/>
        <v>0</v>
      </c>
      <c r="G176" s="252" t="e">
        <f t="shared" si="438"/>
        <v>#DIV/0!</v>
      </c>
      <c r="H176" s="142"/>
      <c r="I176" s="142"/>
      <c r="J176" s="149"/>
      <c r="K176" s="142"/>
      <c r="L176" s="142"/>
      <c r="M176" s="149"/>
      <c r="N176" s="142"/>
      <c r="O176" s="142"/>
      <c r="P176" s="149"/>
      <c r="Q176" s="142"/>
      <c r="R176" s="142"/>
      <c r="S176" s="149"/>
      <c r="T176" s="142"/>
      <c r="U176" s="142"/>
      <c r="V176" s="149"/>
      <c r="W176" s="142"/>
      <c r="X176" s="142"/>
      <c r="Y176" s="149"/>
      <c r="Z176" s="142"/>
      <c r="AA176" s="142"/>
      <c r="AB176" s="149"/>
      <c r="AC176" s="142"/>
      <c r="AD176" s="142"/>
      <c r="AE176" s="149"/>
      <c r="AF176" s="142"/>
      <c r="AG176" s="142"/>
      <c r="AH176" s="149"/>
      <c r="AI176" s="142"/>
      <c r="AJ176" s="142"/>
      <c r="AK176" s="149"/>
      <c r="AL176" s="142"/>
      <c r="AM176" s="142"/>
      <c r="AN176" s="149"/>
      <c r="AO176" s="142"/>
      <c r="AP176" s="142"/>
      <c r="AQ176" s="149"/>
      <c r="AR176" s="373"/>
    </row>
    <row r="177" spans="1:44" ht="34.9" customHeight="1" x14ac:dyDescent="0.2">
      <c r="A177" s="370"/>
      <c r="B177" s="371"/>
      <c r="C177" s="371"/>
      <c r="D177" s="178" t="s">
        <v>2</v>
      </c>
      <c r="E177" s="281">
        <f t="shared" si="512"/>
        <v>1732.75568</v>
      </c>
      <c r="F177" s="281">
        <f t="shared" si="513"/>
        <v>0</v>
      </c>
      <c r="G177" s="252">
        <f t="shared" si="438"/>
        <v>0</v>
      </c>
      <c r="H177" s="142"/>
      <c r="I177" s="142"/>
      <c r="J177" s="149"/>
      <c r="K177" s="142"/>
      <c r="L177" s="142"/>
      <c r="M177" s="149"/>
      <c r="N177" s="142"/>
      <c r="O177" s="142"/>
      <c r="P177" s="149"/>
      <c r="Q177" s="142"/>
      <c r="R177" s="142"/>
      <c r="S177" s="149"/>
      <c r="T177" s="142"/>
      <c r="U177" s="142"/>
      <c r="V177" s="149"/>
      <c r="W177" s="142"/>
      <c r="X177" s="142"/>
      <c r="Y177" s="149"/>
      <c r="Z177" s="142"/>
      <c r="AA177" s="142"/>
      <c r="AB177" s="149"/>
      <c r="AC177" s="142"/>
      <c r="AD177" s="142"/>
      <c r="AE177" s="149"/>
      <c r="AF177" s="270">
        <f>1936.064-203.30832</f>
        <v>1732.75568</v>
      </c>
      <c r="AG177" s="142"/>
      <c r="AH177" s="149"/>
      <c r="AI177" s="142"/>
      <c r="AJ177" s="142"/>
      <c r="AK177" s="149"/>
      <c r="AL177" s="142"/>
      <c r="AM177" s="142"/>
      <c r="AN177" s="149"/>
      <c r="AO177" s="142"/>
      <c r="AP177" s="142"/>
      <c r="AQ177" s="149"/>
      <c r="AR177" s="373"/>
    </row>
    <row r="178" spans="1:44" ht="21.75" customHeight="1" x14ac:dyDescent="0.2">
      <c r="A178" s="370"/>
      <c r="B178" s="371"/>
      <c r="C178" s="371"/>
      <c r="D178" s="179" t="s">
        <v>43</v>
      </c>
      <c r="E178" s="281">
        <f t="shared" si="512"/>
        <v>433.18892</v>
      </c>
      <c r="F178" s="281">
        <f t="shared" si="513"/>
        <v>0</v>
      </c>
      <c r="G178" s="252">
        <f t="shared" si="438"/>
        <v>0</v>
      </c>
      <c r="H178" s="142"/>
      <c r="I178" s="142"/>
      <c r="J178" s="149"/>
      <c r="K178" s="142"/>
      <c r="L178" s="142"/>
      <c r="M178" s="149"/>
      <c r="N178" s="142"/>
      <c r="O178" s="142"/>
      <c r="P178" s="149"/>
      <c r="Q178" s="142"/>
      <c r="R178" s="142"/>
      <c r="S178" s="149"/>
      <c r="T178" s="142"/>
      <c r="U178" s="142"/>
      <c r="V178" s="149"/>
      <c r="W178" s="142"/>
      <c r="X178" s="142"/>
      <c r="Y178" s="149"/>
      <c r="Z178" s="142"/>
      <c r="AA178" s="142"/>
      <c r="AB178" s="149"/>
      <c r="AC178" s="142"/>
      <c r="AD178" s="142"/>
      <c r="AE178" s="149"/>
      <c r="AF178" s="270">
        <f>484.016-50.82708</f>
        <v>433.18892</v>
      </c>
      <c r="AG178" s="142"/>
      <c r="AH178" s="149"/>
      <c r="AI178" s="142"/>
      <c r="AJ178" s="142"/>
      <c r="AK178" s="149"/>
      <c r="AL178" s="142"/>
      <c r="AM178" s="142"/>
      <c r="AN178" s="149"/>
      <c r="AO178" s="142"/>
      <c r="AP178" s="142"/>
      <c r="AQ178" s="149"/>
      <c r="AR178" s="373"/>
    </row>
    <row r="179" spans="1:44" ht="34.9" customHeight="1" x14ac:dyDescent="0.25">
      <c r="A179" s="370"/>
      <c r="B179" s="371"/>
      <c r="C179" s="371"/>
      <c r="D179" s="224" t="s">
        <v>265</v>
      </c>
      <c r="E179" s="281">
        <f t="shared" si="512"/>
        <v>0</v>
      </c>
      <c r="F179" s="281">
        <f t="shared" si="513"/>
        <v>0</v>
      </c>
      <c r="G179" s="252" t="e">
        <f t="shared" si="438"/>
        <v>#DIV/0!</v>
      </c>
      <c r="H179" s="142"/>
      <c r="I179" s="142"/>
      <c r="J179" s="149"/>
      <c r="K179" s="142"/>
      <c r="L179" s="142"/>
      <c r="M179" s="149"/>
      <c r="N179" s="142"/>
      <c r="O179" s="142"/>
      <c r="P179" s="149"/>
      <c r="Q179" s="142"/>
      <c r="R179" s="142"/>
      <c r="S179" s="149"/>
      <c r="T179" s="142"/>
      <c r="U179" s="142"/>
      <c r="V179" s="149"/>
      <c r="W179" s="142"/>
      <c r="X179" s="142"/>
      <c r="Y179" s="149"/>
      <c r="Z179" s="142"/>
      <c r="AA179" s="142"/>
      <c r="AB179" s="149"/>
      <c r="AC179" s="142"/>
      <c r="AD179" s="142"/>
      <c r="AE179" s="149"/>
      <c r="AF179" s="142"/>
      <c r="AG179" s="142"/>
      <c r="AH179" s="149"/>
      <c r="AI179" s="142"/>
      <c r="AJ179" s="142"/>
      <c r="AK179" s="149"/>
      <c r="AL179" s="142"/>
      <c r="AM179" s="142"/>
      <c r="AN179" s="149"/>
      <c r="AO179" s="142"/>
      <c r="AP179" s="142"/>
      <c r="AQ179" s="149"/>
      <c r="AR179" s="373"/>
    </row>
    <row r="180" spans="1:44" ht="18.75" customHeight="1" x14ac:dyDescent="0.25">
      <c r="A180" s="370" t="s">
        <v>316</v>
      </c>
      <c r="B180" s="371" t="s">
        <v>508</v>
      </c>
      <c r="C180" s="371"/>
      <c r="D180" s="150" t="s">
        <v>41</v>
      </c>
      <c r="E180" s="281">
        <f t="shared" si="512"/>
        <v>2463.9650000000001</v>
      </c>
      <c r="F180" s="281">
        <f t="shared" si="513"/>
        <v>0</v>
      </c>
      <c r="G180" s="252">
        <f t="shared" si="438"/>
        <v>0</v>
      </c>
      <c r="H180" s="146">
        <f>H181+H182+H183</f>
        <v>0</v>
      </c>
      <c r="I180" s="146">
        <f t="shared" ref="I180" si="574">I181+I182+I183</f>
        <v>0</v>
      </c>
      <c r="J180" s="146" t="e">
        <f>I180/H180*100</f>
        <v>#DIV/0!</v>
      </c>
      <c r="K180" s="146">
        <f t="shared" ref="K180:L180" si="575">K181+K182+K183</f>
        <v>0</v>
      </c>
      <c r="L180" s="146">
        <f t="shared" si="575"/>
        <v>0</v>
      </c>
      <c r="M180" s="146" t="e">
        <f>L180/K180*100</f>
        <v>#DIV/0!</v>
      </c>
      <c r="N180" s="146">
        <f t="shared" ref="N180:O180" si="576">N181+N182+N183</f>
        <v>0</v>
      </c>
      <c r="O180" s="146">
        <f t="shared" si="576"/>
        <v>0</v>
      </c>
      <c r="P180" s="146" t="e">
        <f>O180/N180*100</f>
        <v>#DIV/0!</v>
      </c>
      <c r="Q180" s="146">
        <f t="shared" ref="Q180:R180" si="577">Q181+Q182+Q183</f>
        <v>0</v>
      </c>
      <c r="R180" s="146">
        <f t="shared" si="577"/>
        <v>0</v>
      </c>
      <c r="S180" s="146" t="e">
        <f>R180/Q180*100</f>
        <v>#DIV/0!</v>
      </c>
      <c r="T180" s="146">
        <f t="shared" ref="T180:U180" si="578">T181+T182+T183</f>
        <v>0</v>
      </c>
      <c r="U180" s="146">
        <f t="shared" si="578"/>
        <v>0</v>
      </c>
      <c r="V180" s="146" t="e">
        <f>U180/T180*100</f>
        <v>#DIV/0!</v>
      </c>
      <c r="W180" s="146">
        <f t="shared" ref="W180:X180" si="579">W181+W182+W183</f>
        <v>0</v>
      </c>
      <c r="X180" s="146">
        <f t="shared" si="579"/>
        <v>0</v>
      </c>
      <c r="Y180" s="146" t="e">
        <f>X180/W180*100</f>
        <v>#DIV/0!</v>
      </c>
      <c r="Z180" s="146">
        <f t="shared" ref="Z180:AA180" si="580">Z181+Z182+Z183</f>
        <v>0</v>
      </c>
      <c r="AA180" s="146">
        <f t="shared" si="580"/>
        <v>0</v>
      </c>
      <c r="AB180" s="146" t="e">
        <f>AA180/Z180*100</f>
        <v>#DIV/0!</v>
      </c>
      <c r="AC180" s="146">
        <f t="shared" ref="AC180:AD180" si="581">AC181+AC182+AC183</f>
        <v>0</v>
      </c>
      <c r="AD180" s="146">
        <f t="shared" si="581"/>
        <v>0</v>
      </c>
      <c r="AE180" s="146" t="e">
        <f>AD180/AC180*100</f>
        <v>#DIV/0!</v>
      </c>
      <c r="AF180" s="146">
        <f t="shared" ref="AF180:AG180" si="582">AF181+AF182+AF183</f>
        <v>2463.9650000000001</v>
      </c>
      <c r="AG180" s="146">
        <f t="shared" si="582"/>
        <v>0</v>
      </c>
      <c r="AH180" s="146">
        <f>AG180/AF180*100</f>
        <v>0</v>
      </c>
      <c r="AI180" s="146">
        <f t="shared" ref="AI180:AJ180" si="583">AI181+AI182+AI183</f>
        <v>0</v>
      </c>
      <c r="AJ180" s="146">
        <f t="shared" si="583"/>
        <v>0</v>
      </c>
      <c r="AK180" s="146" t="e">
        <f>AJ180/AI180*100</f>
        <v>#DIV/0!</v>
      </c>
      <c r="AL180" s="146">
        <f t="shared" ref="AL180:AM180" si="584">AL181+AL182+AL183</f>
        <v>0</v>
      </c>
      <c r="AM180" s="146">
        <f t="shared" si="584"/>
        <v>0</v>
      </c>
      <c r="AN180" s="146" t="e">
        <f>AM180/AL180*100</f>
        <v>#DIV/0!</v>
      </c>
      <c r="AO180" s="146">
        <f t="shared" ref="AO180:AP180" si="585">AO181+AO182+AO183</f>
        <v>0</v>
      </c>
      <c r="AP180" s="146">
        <f t="shared" si="585"/>
        <v>0</v>
      </c>
      <c r="AQ180" s="146" t="e">
        <f>AP180/AO180*100</f>
        <v>#DIV/0!</v>
      </c>
      <c r="AR180" s="372"/>
    </row>
    <row r="181" spans="1:44" ht="31.9" customHeight="1" x14ac:dyDescent="0.25">
      <c r="A181" s="370"/>
      <c r="B181" s="371"/>
      <c r="C181" s="371"/>
      <c r="D181" s="178" t="s">
        <v>37</v>
      </c>
      <c r="E181" s="281">
        <f t="shared" si="512"/>
        <v>0</v>
      </c>
      <c r="F181" s="281">
        <f t="shared" si="513"/>
        <v>0</v>
      </c>
      <c r="G181" s="252" t="e">
        <f t="shared" si="438"/>
        <v>#DIV/0!</v>
      </c>
      <c r="H181" s="142"/>
      <c r="I181" s="142"/>
      <c r="J181" s="149"/>
      <c r="K181" s="142"/>
      <c r="L181" s="142"/>
      <c r="M181" s="149"/>
      <c r="N181" s="142"/>
      <c r="O181" s="142"/>
      <c r="P181" s="149"/>
      <c r="Q181" s="142"/>
      <c r="R181" s="142"/>
      <c r="S181" s="149"/>
      <c r="T181" s="142"/>
      <c r="U181" s="142"/>
      <c r="V181" s="149"/>
      <c r="W181" s="142"/>
      <c r="X181" s="142"/>
      <c r="Y181" s="149"/>
      <c r="Z181" s="142"/>
      <c r="AA181" s="142"/>
      <c r="AB181" s="149"/>
      <c r="AC181" s="142"/>
      <c r="AD181" s="142"/>
      <c r="AE181" s="149"/>
      <c r="AF181" s="142"/>
      <c r="AG181" s="142"/>
      <c r="AH181" s="149"/>
      <c r="AI181" s="142"/>
      <c r="AJ181" s="142"/>
      <c r="AK181" s="149"/>
      <c r="AL181" s="142"/>
      <c r="AM181" s="142"/>
      <c r="AN181" s="149"/>
      <c r="AO181" s="142"/>
      <c r="AP181" s="142"/>
      <c r="AQ181" s="149"/>
      <c r="AR181" s="373"/>
    </row>
    <row r="182" spans="1:44" ht="34.9" customHeight="1" x14ac:dyDescent="0.25">
      <c r="A182" s="370"/>
      <c r="B182" s="371"/>
      <c r="C182" s="371"/>
      <c r="D182" s="178" t="s">
        <v>2</v>
      </c>
      <c r="E182" s="281">
        <f t="shared" si="512"/>
        <v>0</v>
      </c>
      <c r="F182" s="281">
        <f t="shared" si="513"/>
        <v>0</v>
      </c>
      <c r="G182" s="252" t="e">
        <f t="shared" si="438"/>
        <v>#DIV/0!</v>
      </c>
      <c r="H182" s="142"/>
      <c r="I182" s="142"/>
      <c r="J182" s="149"/>
      <c r="K182" s="142"/>
      <c r="L182" s="142"/>
      <c r="M182" s="149"/>
      <c r="N182" s="142"/>
      <c r="O182" s="142"/>
      <c r="P182" s="149"/>
      <c r="Q182" s="142"/>
      <c r="R182" s="142"/>
      <c r="S182" s="149"/>
      <c r="T182" s="142"/>
      <c r="U182" s="142"/>
      <c r="V182" s="149"/>
      <c r="W182" s="142"/>
      <c r="X182" s="142"/>
      <c r="Y182" s="149"/>
      <c r="Z182" s="142"/>
      <c r="AA182" s="142"/>
      <c r="AB182" s="149"/>
      <c r="AC182" s="142"/>
      <c r="AD182" s="142"/>
      <c r="AE182" s="149"/>
      <c r="AF182" s="142"/>
      <c r="AG182" s="142"/>
      <c r="AH182" s="149"/>
      <c r="AI182" s="142"/>
      <c r="AJ182" s="142"/>
      <c r="AK182" s="149"/>
      <c r="AL182" s="142"/>
      <c r="AM182" s="142"/>
      <c r="AN182" s="149"/>
      <c r="AO182" s="142"/>
      <c r="AP182" s="142"/>
      <c r="AQ182" s="149"/>
      <c r="AR182" s="373"/>
    </row>
    <row r="183" spans="1:44" ht="21.75" customHeight="1" x14ac:dyDescent="0.2">
      <c r="A183" s="370"/>
      <c r="B183" s="371"/>
      <c r="C183" s="371"/>
      <c r="D183" s="179" t="s">
        <v>43</v>
      </c>
      <c r="E183" s="281">
        <f t="shared" si="512"/>
        <v>2463.9650000000001</v>
      </c>
      <c r="F183" s="281">
        <f t="shared" si="513"/>
        <v>0</v>
      </c>
      <c r="G183" s="252">
        <f t="shared" si="438"/>
        <v>0</v>
      </c>
      <c r="H183" s="142"/>
      <c r="I183" s="142"/>
      <c r="J183" s="149"/>
      <c r="K183" s="142"/>
      <c r="L183" s="142"/>
      <c r="M183" s="149"/>
      <c r="N183" s="142"/>
      <c r="O183" s="142"/>
      <c r="P183" s="149"/>
      <c r="Q183" s="142"/>
      <c r="R183" s="142"/>
      <c r="S183" s="149"/>
      <c r="T183" s="142"/>
      <c r="U183" s="142"/>
      <c r="V183" s="149"/>
      <c r="W183" s="142"/>
      <c r="X183" s="142"/>
      <c r="Y183" s="149"/>
      <c r="Z183" s="142"/>
      <c r="AA183" s="142"/>
      <c r="AB183" s="149"/>
      <c r="AC183" s="142"/>
      <c r="AD183" s="142"/>
      <c r="AE183" s="149"/>
      <c r="AF183" s="278">
        <f>2768.5-304.535</f>
        <v>2463.9650000000001</v>
      </c>
      <c r="AG183" s="142"/>
      <c r="AH183" s="149"/>
      <c r="AI183" s="142"/>
      <c r="AJ183" s="142"/>
      <c r="AK183" s="149"/>
      <c r="AL183" s="142"/>
      <c r="AM183" s="142"/>
      <c r="AN183" s="149"/>
      <c r="AO183" s="142"/>
      <c r="AP183" s="142"/>
      <c r="AQ183" s="149"/>
      <c r="AR183" s="373"/>
    </row>
    <row r="184" spans="1:44" ht="34.9" customHeight="1" x14ac:dyDescent="0.25">
      <c r="A184" s="370"/>
      <c r="B184" s="371"/>
      <c r="C184" s="371"/>
      <c r="D184" s="224" t="s">
        <v>265</v>
      </c>
      <c r="E184" s="281">
        <f t="shared" si="512"/>
        <v>0</v>
      </c>
      <c r="F184" s="281">
        <f t="shared" si="513"/>
        <v>0</v>
      </c>
      <c r="G184" s="252" t="e">
        <f t="shared" si="438"/>
        <v>#DIV/0!</v>
      </c>
      <c r="H184" s="142"/>
      <c r="I184" s="142"/>
      <c r="J184" s="149"/>
      <c r="K184" s="142"/>
      <c r="L184" s="142"/>
      <c r="M184" s="149"/>
      <c r="N184" s="142"/>
      <c r="O184" s="142"/>
      <c r="P184" s="149"/>
      <c r="Q184" s="142"/>
      <c r="R184" s="142"/>
      <c r="S184" s="149"/>
      <c r="T184" s="142"/>
      <c r="U184" s="142"/>
      <c r="V184" s="149"/>
      <c r="W184" s="142"/>
      <c r="X184" s="142"/>
      <c r="Y184" s="149"/>
      <c r="Z184" s="142"/>
      <c r="AA184" s="142"/>
      <c r="AB184" s="149"/>
      <c r="AC184" s="142"/>
      <c r="AD184" s="142"/>
      <c r="AE184" s="149"/>
      <c r="AF184" s="142"/>
      <c r="AG184" s="142"/>
      <c r="AH184" s="149"/>
      <c r="AI184" s="142"/>
      <c r="AJ184" s="142"/>
      <c r="AK184" s="149"/>
      <c r="AL184" s="142"/>
      <c r="AM184" s="142"/>
      <c r="AN184" s="149"/>
      <c r="AO184" s="142"/>
      <c r="AP184" s="142"/>
      <c r="AQ184" s="149"/>
      <c r="AR184" s="373"/>
    </row>
    <row r="185" spans="1:44" ht="18.75" customHeight="1" x14ac:dyDescent="0.25">
      <c r="A185" s="370" t="s">
        <v>317</v>
      </c>
      <c r="B185" s="371" t="s">
        <v>509</v>
      </c>
      <c r="C185" s="371"/>
      <c r="D185" s="150" t="s">
        <v>41</v>
      </c>
      <c r="E185" s="281">
        <f t="shared" si="512"/>
        <v>4988.4240000000009</v>
      </c>
      <c r="F185" s="281">
        <f t="shared" si="513"/>
        <v>0</v>
      </c>
      <c r="G185" s="252">
        <f t="shared" si="438"/>
        <v>0</v>
      </c>
      <c r="H185" s="146">
        <f>H186+H187+H188</f>
        <v>0</v>
      </c>
      <c r="I185" s="146">
        <f t="shared" ref="I185" si="586">I186+I187+I188</f>
        <v>0</v>
      </c>
      <c r="J185" s="146" t="e">
        <f>I185/H185*100</f>
        <v>#DIV/0!</v>
      </c>
      <c r="K185" s="146">
        <f t="shared" ref="K185:L185" si="587">K186+K187+K188</f>
        <v>0</v>
      </c>
      <c r="L185" s="146">
        <f t="shared" si="587"/>
        <v>0</v>
      </c>
      <c r="M185" s="146" t="e">
        <f>L185/K185*100</f>
        <v>#DIV/0!</v>
      </c>
      <c r="N185" s="146">
        <f t="shared" ref="N185:O185" si="588">N186+N187+N188</f>
        <v>0</v>
      </c>
      <c r="O185" s="146">
        <f t="shared" si="588"/>
        <v>0</v>
      </c>
      <c r="P185" s="146" t="e">
        <f>O185/N185*100</f>
        <v>#DIV/0!</v>
      </c>
      <c r="Q185" s="146">
        <f t="shared" ref="Q185:R185" si="589">Q186+Q187+Q188</f>
        <v>0</v>
      </c>
      <c r="R185" s="146">
        <f t="shared" si="589"/>
        <v>0</v>
      </c>
      <c r="S185" s="146" t="e">
        <f>R185/Q185*100</f>
        <v>#DIV/0!</v>
      </c>
      <c r="T185" s="146">
        <f t="shared" ref="T185:U185" si="590">T186+T187+T188</f>
        <v>0</v>
      </c>
      <c r="U185" s="146">
        <f t="shared" si="590"/>
        <v>0</v>
      </c>
      <c r="V185" s="146" t="e">
        <f>U185/T185*100</f>
        <v>#DIV/0!</v>
      </c>
      <c r="W185" s="146">
        <f t="shared" ref="W185:X185" si="591">W186+W187+W188</f>
        <v>0</v>
      </c>
      <c r="X185" s="146">
        <f t="shared" si="591"/>
        <v>0</v>
      </c>
      <c r="Y185" s="146" t="e">
        <f>X185/W185*100</f>
        <v>#DIV/0!</v>
      </c>
      <c r="Z185" s="146">
        <f t="shared" ref="Z185:AA185" si="592">Z186+Z187+Z188</f>
        <v>0</v>
      </c>
      <c r="AA185" s="146">
        <f t="shared" si="592"/>
        <v>0</v>
      </c>
      <c r="AB185" s="146" t="e">
        <f>AA185/Z185*100</f>
        <v>#DIV/0!</v>
      </c>
      <c r="AC185" s="146">
        <f t="shared" ref="AC185:AD185" si="593">AC186+AC187+AC188</f>
        <v>0</v>
      </c>
      <c r="AD185" s="146">
        <f t="shared" si="593"/>
        <v>0</v>
      </c>
      <c r="AE185" s="146" t="e">
        <f>AD185/AC185*100</f>
        <v>#DIV/0!</v>
      </c>
      <c r="AF185" s="146">
        <f t="shared" ref="AF185:AG185" si="594">AF186+AF187+AF188</f>
        <v>4988.4240000000009</v>
      </c>
      <c r="AG185" s="146">
        <f t="shared" si="594"/>
        <v>0</v>
      </c>
      <c r="AH185" s="146">
        <f>AG185/AF185*100</f>
        <v>0</v>
      </c>
      <c r="AI185" s="146">
        <f t="shared" ref="AI185:AJ185" si="595">AI186+AI187+AI188</f>
        <v>0</v>
      </c>
      <c r="AJ185" s="146">
        <f t="shared" si="595"/>
        <v>0</v>
      </c>
      <c r="AK185" s="146" t="e">
        <f>AJ185/AI185*100</f>
        <v>#DIV/0!</v>
      </c>
      <c r="AL185" s="146">
        <f t="shared" ref="AL185:AM185" si="596">AL186+AL187+AL188</f>
        <v>0</v>
      </c>
      <c r="AM185" s="146">
        <f t="shared" si="596"/>
        <v>0</v>
      </c>
      <c r="AN185" s="146" t="e">
        <f>AM185/AL185*100</f>
        <v>#DIV/0!</v>
      </c>
      <c r="AO185" s="146">
        <f t="shared" ref="AO185:AP185" si="597">AO186+AO187+AO188</f>
        <v>0</v>
      </c>
      <c r="AP185" s="146">
        <f t="shared" si="597"/>
        <v>0</v>
      </c>
      <c r="AQ185" s="146" t="e">
        <f>AP185/AO185*100</f>
        <v>#DIV/0!</v>
      </c>
      <c r="AR185" s="372"/>
    </row>
    <row r="186" spans="1:44" ht="31.9" customHeight="1" x14ac:dyDescent="0.25">
      <c r="A186" s="370"/>
      <c r="B186" s="371"/>
      <c r="C186" s="371"/>
      <c r="D186" s="178" t="s">
        <v>37</v>
      </c>
      <c r="E186" s="281">
        <f t="shared" si="512"/>
        <v>0</v>
      </c>
      <c r="F186" s="281">
        <f t="shared" si="513"/>
        <v>0</v>
      </c>
      <c r="G186" s="252" t="e">
        <f t="shared" si="438"/>
        <v>#DIV/0!</v>
      </c>
      <c r="H186" s="142"/>
      <c r="I186" s="142"/>
      <c r="J186" s="149"/>
      <c r="K186" s="142"/>
      <c r="L186" s="142"/>
      <c r="M186" s="149"/>
      <c r="N186" s="142"/>
      <c r="O186" s="142"/>
      <c r="P186" s="149"/>
      <c r="Q186" s="142"/>
      <c r="R186" s="142"/>
      <c r="S186" s="149"/>
      <c r="T186" s="142"/>
      <c r="U186" s="142"/>
      <c r="V186" s="149"/>
      <c r="W186" s="142"/>
      <c r="X186" s="142"/>
      <c r="Y186" s="149"/>
      <c r="Z186" s="142"/>
      <c r="AA186" s="142"/>
      <c r="AB186" s="149"/>
      <c r="AC186" s="142"/>
      <c r="AD186" s="142"/>
      <c r="AE186" s="149"/>
      <c r="AF186" s="142"/>
      <c r="AG186" s="142"/>
      <c r="AH186" s="149"/>
      <c r="AI186" s="142"/>
      <c r="AJ186" s="142"/>
      <c r="AK186" s="149"/>
      <c r="AL186" s="142"/>
      <c r="AM186" s="142"/>
      <c r="AN186" s="149"/>
      <c r="AO186" s="142"/>
      <c r="AP186" s="142"/>
      <c r="AQ186" s="149"/>
      <c r="AR186" s="373"/>
    </row>
    <row r="187" spans="1:44" ht="34.9" customHeight="1" x14ac:dyDescent="0.25">
      <c r="A187" s="370"/>
      <c r="B187" s="371"/>
      <c r="C187" s="371"/>
      <c r="D187" s="178" t="s">
        <v>2</v>
      </c>
      <c r="E187" s="281">
        <f t="shared" si="512"/>
        <v>3990.7392</v>
      </c>
      <c r="F187" s="281">
        <f t="shared" si="513"/>
        <v>0</v>
      </c>
      <c r="G187" s="252">
        <f t="shared" si="438"/>
        <v>0</v>
      </c>
      <c r="H187" s="142"/>
      <c r="I187" s="142"/>
      <c r="J187" s="149"/>
      <c r="K187" s="142"/>
      <c r="L187" s="142"/>
      <c r="M187" s="149"/>
      <c r="N187" s="142"/>
      <c r="O187" s="142"/>
      <c r="P187" s="149"/>
      <c r="Q187" s="142"/>
      <c r="R187" s="142"/>
      <c r="S187" s="149"/>
      <c r="T187" s="142"/>
      <c r="U187" s="142"/>
      <c r="V187" s="149"/>
      <c r="W187" s="142"/>
      <c r="X187" s="142"/>
      <c r="Y187" s="149"/>
      <c r="Z187" s="142"/>
      <c r="AA187" s="142"/>
      <c r="AB187" s="149"/>
      <c r="AC187" s="142"/>
      <c r="AD187" s="142"/>
      <c r="AE187" s="149"/>
      <c r="AF187" s="302">
        <f>4337.76-347.0208</f>
        <v>3990.7392</v>
      </c>
      <c r="AG187" s="142"/>
      <c r="AH187" s="149"/>
      <c r="AI187" s="142"/>
      <c r="AJ187" s="142"/>
      <c r="AK187" s="149"/>
      <c r="AL187" s="142"/>
      <c r="AM187" s="142"/>
      <c r="AN187" s="149"/>
      <c r="AO187" s="142"/>
      <c r="AP187" s="142"/>
      <c r="AQ187" s="149"/>
      <c r="AR187" s="373"/>
    </row>
    <row r="188" spans="1:44" ht="21.75" customHeight="1" x14ac:dyDescent="0.25">
      <c r="A188" s="370"/>
      <c r="B188" s="371"/>
      <c r="C188" s="371"/>
      <c r="D188" s="179" t="s">
        <v>43</v>
      </c>
      <c r="E188" s="281">
        <f t="shared" si="512"/>
        <v>997.68480000000045</v>
      </c>
      <c r="F188" s="281">
        <f t="shared" si="513"/>
        <v>0</v>
      </c>
      <c r="G188" s="252">
        <f t="shared" si="438"/>
        <v>0</v>
      </c>
      <c r="H188" s="142"/>
      <c r="I188" s="142"/>
      <c r="J188" s="149"/>
      <c r="K188" s="142"/>
      <c r="L188" s="142"/>
      <c r="M188" s="149"/>
      <c r="N188" s="142"/>
      <c r="O188" s="142"/>
      <c r="P188" s="149"/>
      <c r="Q188" s="142"/>
      <c r="R188" s="142"/>
      <c r="S188" s="149"/>
      <c r="T188" s="142"/>
      <c r="U188" s="142"/>
      <c r="V188" s="149"/>
      <c r="W188" s="142"/>
      <c r="X188" s="142"/>
      <c r="Y188" s="149"/>
      <c r="Z188" s="142"/>
      <c r="AA188" s="142"/>
      <c r="AB188" s="149"/>
      <c r="AC188" s="142"/>
      <c r="AD188" s="142"/>
      <c r="AE188" s="149"/>
      <c r="AF188" s="303">
        <f>5369.56+52.64-4337.76-86.7552</f>
        <v>997.68480000000045</v>
      </c>
      <c r="AG188" s="142"/>
      <c r="AH188" s="149"/>
      <c r="AI188" s="142"/>
      <c r="AJ188" s="142"/>
      <c r="AK188" s="149"/>
      <c r="AL188" s="142"/>
      <c r="AM188" s="142"/>
      <c r="AN188" s="149"/>
      <c r="AO188" s="142"/>
      <c r="AP188" s="142"/>
      <c r="AQ188" s="149"/>
      <c r="AR188" s="373"/>
    </row>
    <row r="189" spans="1:44" ht="34.9" customHeight="1" x14ac:dyDescent="0.25">
      <c r="A189" s="370"/>
      <c r="B189" s="371"/>
      <c r="C189" s="371"/>
      <c r="D189" s="224" t="s">
        <v>265</v>
      </c>
      <c r="E189" s="281">
        <f t="shared" si="512"/>
        <v>0</v>
      </c>
      <c r="F189" s="281">
        <f t="shared" si="513"/>
        <v>0</v>
      </c>
      <c r="G189" s="252" t="e">
        <f t="shared" si="438"/>
        <v>#DIV/0!</v>
      </c>
      <c r="H189" s="142"/>
      <c r="I189" s="142"/>
      <c r="J189" s="149"/>
      <c r="K189" s="142"/>
      <c r="L189" s="142"/>
      <c r="M189" s="149"/>
      <c r="N189" s="142"/>
      <c r="O189" s="142"/>
      <c r="P189" s="149"/>
      <c r="Q189" s="142"/>
      <c r="R189" s="142"/>
      <c r="S189" s="149"/>
      <c r="T189" s="142"/>
      <c r="U189" s="142"/>
      <c r="V189" s="149"/>
      <c r="W189" s="142"/>
      <c r="X189" s="142"/>
      <c r="Y189" s="149"/>
      <c r="Z189" s="142"/>
      <c r="AA189" s="142"/>
      <c r="AB189" s="149"/>
      <c r="AC189" s="142"/>
      <c r="AD189" s="142"/>
      <c r="AE189" s="149"/>
      <c r="AF189" s="142"/>
      <c r="AG189" s="142"/>
      <c r="AH189" s="149"/>
      <c r="AI189" s="142"/>
      <c r="AJ189" s="142"/>
      <c r="AK189" s="149"/>
      <c r="AL189" s="142"/>
      <c r="AM189" s="142"/>
      <c r="AN189" s="149"/>
      <c r="AO189" s="142"/>
      <c r="AP189" s="142"/>
      <c r="AQ189" s="149"/>
      <c r="AR189" s="373"/>
    </row>
    <row r="190" spans="1:44" ht="18.75" customHeight="1" x14ac:dyDescent="0.25">
      <c r="A190" s="370" t="s">
        <v>318</v>
      </c>
      <c r="B190" s="371" t="s">
        <v>510</v>
      </c>
      <c r="C190" s="371"/>
      <c r="D190" s="150" t="s">
        <v>41</v>
      </c>
      <c r="E190" s="281">
        <f t="shared" si="512"/>
        <v>2070.92</v>
      </c>
      <c r="F190" s="281">
        <f t="shared" si="513"/>
        <v>0</v>
      </c>
      <c r="G190" s="252">
        <f t="shared" si="438"/>
        <v>0</v>
      </c>
      <c r="H190" s="146">
        <f>H191+H192+H193</f>
        <v>0</v>
      </c>
      <c r="I190" s="146">
        <f t="shared" ref="I190" si="598">I191+I192+I193</f>
        <v>0</v>
      </c>
      <c r="J190" s="146" t="e">
        <f>I190/H190*100</f>
        <v>#DIV/0!</v>
      </c>
      <c r="K190" s="146">
        <f t="shared" ref="K190:L190" si="599">K191+K192+K193</f>
        <v>0</v>
      </c>
      <c r="L190" s="146">
        <f t="shared" si="599"/>
        <v>0</v>
      </c>
      <c r="M190" s="146" t="e">
        <f>L190/K190*100</f>
        <v>#DIV/0!</v>
      </c>
      <c r="N190" s="146">
        <f t="shared" ref="N190:O190" si="600">N191+N192+N193</f>
        <v>0</v>
      </c>
      <c r="O190" s="146">
        <f t="shared" si="600"/>
        <v>0</v>
      </c>
      <c r="P190" s="146" t="e">
        <f>O190/N190*100</f>
        <v>#DIV/0!</v>
      </c>
      <c r="Q190" s="146">
        <f t="shared" ref="Q190:R190" si="601">Q191+Q192+Q193</f>
        <v>0</v>
      </c>
      <c r="R190" s="146">
        <f t="shared" si="601"/>
        <v>0</v>
      </c>
      <c r="S190" s="146" t="e">
        <f>R190/Q190*100</f>
        <v>#DIV/0!</v>
      </c>
      <c r="T190" s="146">
        <f t="shared" ref="T190:U190" si="602">T191+T192+T193</f>
        <v>0</v>
      </c>
      <c r="U190" s="146">
        <f t="shared" si="602"/>
        <v>0</v>
      </c>
      <c r="V190" s="146" t="e">
        <f>U190/T190*100</f>
        <v>#DIV/0!</v>
      </c>
      <c r="W190" s="146">
        <f t="shared" ref="W190:X190" si="603">W191+W192+W193</f>
        <v>0</v>
      </c>
      <c r="X190" s="146">
        <f t="shared" si="603"/>
        <v>0</v>
      </c>
      <c r="Y190" s="146" t="e">
        <f>X190/W190*100</f>
        <v>#DIV/0!</v>
      </c>
      <c r="Z190" s="146">
        <f t="shared" ref="Z190:AA190" si="604">Z191+Z192+Z193</f>
        <v>0</v>
      </c>
      <c r="AA190" s="146">
        <f t="shared" si="604"/>
        <v>0</v>
      </c>
      <c r="AB190" s="146" t="e">
        <f>AA190/Z190*100</f>
        <v>#DIV/0!</v>
      </c>
      <c r="AC190" s="146">
        <f t="shared" ref="AC190:AD190" si="605">AC191+AC192+AC193</f>
        <v>0</v>
      </c>
      <c r="AD190" s="146">
        <f t="shared" si="605"/>
        <v>0</v>
      </c>
      <c r="AE190" s="146" t="e">
        <f>AD190/AC190*100</f>
        <v>#DIV/0!</v>
      </c>
      <c r="AF190" s="146">
        <f t="shared" ref="AF190:AG190" si="606">AF191+AF192+AF193</f>
        <v>2070.92</v>
      </c>
      <c r="AG190" s="146">
        <f t="shared" si="606"/>
        <v>0</v>
      </c>
      <c r="AH190" s="146">
        <f>AG190/AF190*100</f>
        <v>0</v>
      </c>
      <c r="AI190" s="146">
        <f t="shared" ref="AI190:AJ190" si="607">AI191+AI192+AI193</f>
        <v>0</v>
      </c>
      <c r="AJ190" s="146">
        <f t="shared" si="607"/>
        <v>0</v>
      </c>
      <c r="AK190" s="146" t="e">
        <f>AJ190/AI190*100</f>
        <v>#DIV/0!</v>
      </c>
      <c r="AL190" s="146">
        <f t="shared" ref="AL190:AM190" si="608">AL191+AL192+AL193</f>
        <v>0</v>
      </c>
      <c r="AM190" s="146">
        <f t="shared" si="608"/>
        <v>0</v>
      </c>
      <c r="AN190" s="146" t="e">
        <f>AM190/AL190*100</f>
        <v>#DIV/0!</v>
      </c>
      <c r="AO190" s="146">
        <f t="shared" ref="AO190:AP190" si="609">AO191+AO192+AO193</f>
        <v>0</v>
      </c>
      <c r="AP190" s="146">
        <f t="shared" si="609"/>
        <v>0</v>
      </c>
      <c r="AQ190" s="146" t="e">
        <f>AP190/AO190*100</f>
        <v>#DIV/0!</v>
      </c>
      <c r="AR190" s="372"/>
    </row>
    <row r="191" spans="1:44" ht="31.9" customHeight="1" x14ac:dyDescent="0.25">
      <c r="A191" s="370"/>
      <c r="B191" s="371"/>
      <c r="C191" s="371"/>
      <c r="D191" s="178" t="s">
        <v>37</v>
      </c>
      <c r="E191" s="281">
        <f t="shared" si="512"/>
        <v>0</v>
      </c>
      <c r="F191" s="281">
        <f t="shared" si="513"/>
        <v>0</v>
      </c>
      <c r="G191" s="252" t="e">
        <f t="shared" si="438"/>
        <v>#DIV/0!</v>
      </c>
      <c r="H191" s="142"/>
      <c r="I191" s="142"/>
      <c r="J191" s="149"/>
      <c r="K191" s="142"/>
      <c r="L191" s="142"/>
      <c r="M191" s="149"/>
      <c r="N191" s="142"/>
      <c r="O191" s="142"/>
      <c r="P191" s="149"/>
      <c r="Q191" s="142"/>
      <c r="R191" s="142"/>
      <c r="S191" s="149"/>
      <c r="T191" s="142"/>
      <c r="U191" s="142"/>
      <c r="V191" s="149"/>
      <c r="W191" s="142"/>
      <c r="X191" s="142"/>
      <c r="Y191" s="149"/>
      <c r="Z191" s="142"/>
      <c r="AA191" s="142"/>
      <c r="AB191" s="149"/>
      <c r="AC191" s="142"/>
      <c r="AD191" s="142"/>
      <c r="AE191" s="149"/>
      <c r="AF191" s="142"/>
      <c r="AG191" s="142"/>
      <c r="AH191" s="149"/>
      <c r="AI191" s="142"/>
      <c r="AJ191" s="142"/>
      <c r="AK191" s="149"/>
      <c r="AL191" s="142"/>
      <c r="AM191" s="142"/>
      <c r="AN191" s="149"/>
      <c r="AO191" s="142"/>
      <c r="AP191" s="142"/>
      <c r="AQ191" s="149"/>
      <c r="AR191" s="373"/>
    </row>
    <row r="192" spans="1:44" ht="34.9" customHeight="1" x14ac:dyDescent="0.25">
      <c r="A192" s="370"/>
      <c r="B192" s="371"/>
      <c r="C192" s="371"/>
      <c r="D192" s="178" t="s">
        <v>2</v>
      </c>
      <c r="E192" s="281">
        <f t="shared" si="512"/>
        <v>1656.7360000000001</v>
      </c>
      <c r="F192" s="281">
        <f t="shared" si="513"/>
        <v>0</v>
      </c>
      <c r="G192" s="252">
        <f t="shared" si="438"/>
        <v>0</v>
      </c>
      <c r="H192" s="142"/>
      <c r="I192" s="142"/>
      <c r="J192" s="149"/>
      <c r="K192" s="142"/>
      <c r="L192" s="142"/>
      <c r="M192" s="149"/>
      <c r="N192" s="142"/>
      <c r="O192" s="142"/>
      <c r="P192" s="149"/>
      <c r="Q192" s="142"/>
      <c r="R192" s="142"/>
      <c r="S192" s="149"/>
      <c r="T192" s="142"/>
      <c r="U192" s="142"/>
      <c r="V192" s="149"/>
      <c r="W192" s="142"/>
      <c r="X192" s="142"/>
      <c r="Y192" s="149"/>
      <c r="Z192" s="142"/>
      <c r="AA192" s="142"/>
      <c r="AB192" s="149"/>
      <c r="AC192" s="142"/>
      <c r="AD192" s="142"/>
      <c r="AE192" s="149"/>
      <c r="AF192" s="302">
        <v>1656.7360000000001</v>
      </c>
      <c r="AG192" s="142"/>
      <c r="AH192" s="149"/>
      <c r="AI192" s="142"/>
      <c r="AJ192" s="142"/>
      <c r="AK192" s="149"/>
      <c r="AL192" s="142"/>
      <c r="AM192" s="142"/>
      <c r="AN192" s="149"/>
      <c r="AO192" s="142"/>
      <c r="AP192" s="142"/>
      <c r="AQ192" s="149"/>
      <c r="AR192" s="373"/>
    </row>
    <row r="193" spans="1:44" ht="21.75" customHeight="1" x14ac:dyDescent="0.25">
      <c r="A193" s="370"/>
      <c r="B193" s="371"/>
      <c r="C193" s="371"/>
      <c r="D193" s="179" t="s">
        <v>43</v>
      </c>
      <c r="E193" s="281">
        <f t="shared" si="512"/>
        <v>414.18399999999997</v>
      </c>
      <c r="F193" s="281">
        <f t="shared" si="513"/>
        <v>0</v>
      </c>
      <c r="G193" s="252">
        <f t="shared" si="438"/>
        <v>0</v>
      </c>
      <c r="H193" s="142"/>
      <c r="I193" s="142"/>
      <c r="J193" s="149"/>
      <c r="K193" s="142"/>
      <c r="L193" s="142"/>
      <c r="M193" s="149"/>
      <c r="N193" s="142"/>
      <c r="O193" s="142"/>
      <c r="P193" s="149"/>
      <c r="Q193" s="142"/>
      <c r="R193" s="142"/>
      <c r="S193" s="149"/>
      <c r="T193" s="142"/>
      <c r="U193" s="142"/>
      <c r="V193" s="149"/>
      <c r="W193" s="142"/>
      <c r="X193" s="142"/>
      <c r="Y193" s="149"/>
      <c r="Z193" s="142"/>
      <c r="AA193" s="142"/>
      <c r="AB193" s="149"/>
      <c r="AC193" s="142"/>
      <c r="AD193" s="142"/>
      <c r="AE193" s="149"/>
      <c r="AF193" s="303">
        <f>2070.92-1656.736</f>
        <v>414.18399999999997</v>
      </c>
      <c r="AG193" s="142"/>
      <c r="AH193" s="149"/>
      <c r="AI193" s="142"/>
      <c r="AJ193" s="142"/>
      <c r="AK193" s="149"/>
      <c r="AL193" s="142"/>
      <c r="AM193" s="142"/>
      <c r="AN193" s="149"/>
      <c r="AO193" s="142"/>
      <c r="AP193" s="142"/>
      <c r="AQ193" s="149"/>
      <c r="AR193" s="373"/>
    </row>
    <row r="194" spans="1:44" ht="34.9" customHeight="1" x14ac:dyDescent="0.25">
      <c r="A194" s="370"/>
      <c r="B194" s="371"/>
      <c r="C194" s="371"/>
      <c r="D194" s="224" t="s">
        <v>265</v>
      </c>
      <c r="E194" s="281">
        <f t="shared" si="512"/>
        <v>0</v>
      </c>
      <c r="F194" s="281">
        <f t="shared" si="513"/>
        <v>0</v>
      </c>
      <c r="G194" s="252" t="e">
        <f t="shared" si="438"/>
        <v>#DIV/0!</v>
      </c>
      <c r="H194" s="142"/>
      <c r="I194" s="142"/>
      <c r="J194" s="149"/>
      <c r="K194" s="142"/>
      <c r="L194" s="142"/>
      <c r="M194" s="149"/>
      <c r="N194" s="142"/>
      <c r="O194" s="142"/>
      <c r="P194" s="149"/>
      <c r="Q194" s="142"/>
      <c r="R194" s="142"/>
      <c r="S194" s="149"/>
      <c r="T194" s="142"/>
      <c r="U194" s="142"/>
      <c r="V194" s="149"/>
      <c r="W194" s="142"/>
      <c r="X194" s="142"/>
      <c r="Y194" s="149"/>
      <c r="Z194" s="142"/>
      <c r="AA194" s="142"/>
      <c r="AB194" s="149"/>
      <c r="AC194" s="142"/>
      <c r="AD194" s="142"/>
      <c r="AE194" s="149"/>
      <c r="AF194" s="142"/>
      <c r="AG194" s="142"/>
      <c r="AH194" s="149"/>
      <c r="AI194" s="142"/>
      <c r="AJ194" s="142"/>
      <c r="AK194" s="149"/>
      <c r="AL194" s="142"/>
      <c r="AM194" s="142"/>
      <c r="AN194" s="149"/>
      <c r="AO194" s="142"/>
      <c r="AP194" s="142"/>
      <c r="AQ194" s="149"/>
      <c r="AR194" s="373"/>
    </row>
    <row r="195" spans="1:44" ht="18.75" customHeight="1" x14ac:dyDescent="0.25">
      <c r="A195" s="370" t="s">
        <v>319</v>
      </c>
      <c r="B195" s="371" t="s">
        <v>517</v>
      </c>
      <c r="C195" s="371"/>
      <c r="D195" s="150" t="s">
        <v>41</v>
      </c>
      <c r="E195" s="281">
        <f t="shared" si="512"/>
        <v>2090.64</v>
      </c>
      <c r="F195" s="281">
        <f t="shared" si="513"/>
        <v>0</v>
      </c>
      <c r="G195" s="252">
        <f t="shared" si="438"/>
        <v>0</v>
      </c>
      <c r="H195" s="146">
        <f>H196+H197+H198</f>
        <v>0</v>
      </c>
      <c r="I195" s="146">
        <f t="shared" ref="I195" si="610">I196+I197+I198</f>
        <v>0</v>
      </c>
      <c r="J195" s="146" t="e">
        <f>I195/H195*100</f>
        <v>#DIV/0!</v>
      </c>
      <c r="K195" s="146">
        <f t="shared" ref="K195:L195" si="611">K196+K197+K198</f>
        <v>0</v>
      </c>
      <c r="L195" s="146">
        <f t="shared" si="611"/>
        <v>0</v>
      </c>
      <c r="M195" s="146" t="e">
        <f>L195/K195*100</f>
        <v>#DIV/0!</v>
      </c>
      <c r="N195" s="146">
        <f t="shared" ref="N195:O195" si="612">N196+N197+N198</f>
        <v>0</v>
      </c>
      <c r="O195" s="146">
        <f t="shared" si="612"/>
        <v>0</v>
      </c>
      <c r="P195" s="146" t="e">
        <f>O195/N195*100</f>
        <v>#DIV/0!</v>
      </c>
      <c r="Q195" s="146">
        <f t="shared" ref="Q195:R195" si="613">Q196+Q197+Q198</f>
        <v>0</v>
      </c>
      <c r="R195" s="146">
        <f t="shared" si="613"/>
        <v>0</v>
      </c>
      <c r="S195" s="146" t="e">
        <f>R195/Q195*100</f>
        <v>#DIV/0!</v>
      </c>
      <c r="T195" s="146">
        <f t="shared" ref="T195:U195" si="614">T196+T197+T198</f>
        <v>0</v>
      </c>
      <c r="U195" s="146">
        <f t="shared" si="614"/>
        <v>0</v>
      </c>
      <c r="V195" s="146" t="e">
        <f>U195/T195*100</f>
        <v>#DIV/0!</v>
      </c>
      <c r="W195" s="146">
        <f t="shared" ref="W195:X195" si="615">W196+W197+W198</f>
        <v>0</v>
      </c>
      <c r="X195" s="146">
        <f t="shared" si="615"/>
        <v>0</v>
      </c>
      <c r="Y195" s="146" t="e">
        <f>X195/W195*100</f>
        <v>#DIV/0!</v>
      </c>
      <c r="Z195" s="146">
        <f t="shared" ref="Z195:AA195" si="616">Z196+Z197+Z198</f>
        <v>0</v>
      </c>
      <c r="AA195" s="146">
        <f t="shared" si="616"/>
        <v>0</v>
      </c>
      <c r="AB195" s="146" t="e">
        <f>AA195/Z195*100</f>
        <v>#DIV/0!</v>
      </c>
      <c r="AC195" s="146">
        <f t="shared" ref="AC195:AD195" si="617">AC196+AC197+AC198</f>
        <v>0</v>
      </c>
      <c r="AD195" s="146">
        <f t="shared" si="617"/>
        <v>0</v>
      </c>
      <c r="AE195" s="146" t="e">
        <f>AD195/AC195*100</f>
        <v>#DIV/0!</v>
      </c>
      <c r="AF195" s="146">
        <f t="shared" ref="AF195:AG195" si="618">AF196+AF197+AF198</f>
        <v>2090.64</v>
      </c>
      <c r="AG195" s="146">
        <f t="shared" si="618"/>
        <v>0</v>
      </c>
      <c r="AH195" s="146">
        <f>AG195/AF195*100</f>
        <v>0</v>
      </c>
      <c r="AI195" s="146">
        <f t="shared" ref="AI195:AJ195" si="619">AI196+AI197+AI198</f>
        <v>0</v>
      </c>
      <c r="AJ195" s="146">
        <f t="shared" si="619"/>
        <v>0</v>
      </c>
      <c r="AK195" s="146" t="e">
        <f>AJ195/AI195*100</f>
        <v>#DIV/0!</v>
      </c>
      <c r="AL195" s="146">
        <f t="shared" ref="AL195:AM195" si="620">AL196+AL197+AL198</f>
        <v>0</v>
      </c>
      <c r="AM195" s="146">
        <f t="shared" si="620"/>
        <v>0</v>
      </c>
      <c r="AN195" s="146" t="e">
        <f>AM195/AL195*100</f>
        <v>#DIV/0!</v>
      </c>
      <c r="AO195" s="146">
        <f t="shared" ref="AO195:AP195" si="621">AO196+AO197+AO198</f>
        <v>0</v>
      </c>
      <c r="AP195" s="146">
        <f t="shared" si="621"/>
        <v>0</v>
      </c>
      <c r="AQ195" s="146" t="e">
        <f>AP195/AO195*100</f>
        <v>#DIV/0!</v>
      </c>
      <c r="AR195" s="372"/>
    </row>
    <row r="196" spans="1:44" ht="31.9" customHeight="1" x14ac:dyDescent="0.25">
      <c r="A196" s="370"/>
      <c r="B196" s="371"/>
      <c r="C196" s="371"/>
      <c r="D196" s="178" t="s">
        <v>37</v>
      </c>
      <c r="E196" s="281">
        <f t="shared" si="512"/>
        <v>0</v>
      </c>
      <c r="F196" s="281">
        <f t="shared" si="513"/>
        <v>0</v>
      </c>
      <c r="G196" s="252" t="e">
        <f t="shared" si="438"/>
        <v>#DIV/0!</v>
      </c>
      <c r="H196" s="142"/>
      <c r="I196" s="142"/>
      <c r="J196" s="149"/>
      <c r="K196" s="142"/>
      <c r="L196" s="142"/>
      <c r="M196" s="149"/>
      <c r="N196" s="142"/>
      <c r="O196" s="142"/>
      <c r="P196" s="149"/>
      <c r="Q196" s="142"/>
      <c r="R196" s="142"/>
      <c r="S196" s="149"/>
      <c r="T196" s="142"/>
      <c r="U196" s="142"/>
      <c r="V196" s="149"/>
      <c r="W196" s="142"/>
      <c r="X196" s="142"/>
      <c r="Y196" s="149"/>
      <c r="Z196" s="142"/>
      <c r="AA196" s="142"/>
      <c r="AB196" s="149"/>
      <c r="AC196" s="142"/>
      <c r="AD196" s="142"/>
      <c r="AE196" s="149"/>
      <c r="AF196" s="142"/>
      <c r="AG196" s="142"/>
      <c r="AH196" s="149"/>
      <c r="AI196" s="142"/>
      <c r="AJ196" s="142"/>
      <c r="AK196" s="149"/>
      <c r="AL196" s="142"/>
      <c r="AM196" s="142"/>
      <c r="AN196" s="149"/>
      <c r="AO196" s="142"/>
      <c r="AP196" s="142"/>
      <c r="AQ196" s="149"/>
      <c r="AR196" s="373"/>
    </row>
    <row r="197" spans="1:44" ht="34.9" customHeight="1" x14ac:dyDescent="0.25">
      <c r="A197" s="370"/>
      <c r="B197" s="371"/>
      <c r="C197" s="371"/>
      <c r="D197" s="178" t="s">
        <v>2</v>
      </c>
      <c r="E197" s="281">
        <f t="shared" si="512"/>
        <v>1672.5119999999999</v>
      </c>
      <c r="F197" s="281">
        <f t="shared" si="513"/>
        <v>0</v>
      </c>
      <c r="G197" s="252">
        <f t="shared" si="438"/>
        <v>0</v>
      </c>
      <c r="H197" s="142"/>
      <c r="I197" s="142"/>
      <c r="J197" s="149"/>
      <c r="K197" s="142"/>
      <c r="L197" s="142"/>
      <c r="M197" s="149"/>
      <c r="N197" s="142"/>
      <c r="O197" s="142"/>
      <c r="P197" s="149"/>
      <c r="Q197" s="142"/>
      <c r="R197" s="142"/>
      <c r="S197" s="149"/>
      <c r="T197" s="142"/>
      <c r="U197" s="142"/>
      <c r="V197" s="149"/>
      <c r="W197" s="142"/>
      <c r="X197" s="142"/>
      <c r="Y197" s="149"/>
      <c r="Z197" s="142"/>
      <c r="AA197" s="142"/>
      <c r="AB197" s="149"/>
      <c r="AC197" s="142"/>
      <c r="AD197" s="142"/>
      <c r="AE197" s="149"/>
      <c r="AF197" s="302">
        <v>1672.5119999999999</v>
      </c>
      <c r="AG197" s="142"/>
      <c r="AH197" s="149"/>
      <c r="AI197" s="142"/>
      <c r="AJ197" s="142"/>
      <c r="AK197" s="149"/>
      <c r="AL197" s="142"/>
      <c r="AM197" s="142"/>
      <c r="AN197" s="149"/>
      <c r="AO197" s="142"/>
      <c r="AP197" s="142"/>
      <c r="AQ197" s="149"/>
      <c r="AR197" s="373"/>
    </row>
    <row r="198" spans="1:44" ht="21.75" customHeight="1" x14ac:dyDescent="0.25">
      <c r="A198" s="370"/>
      <c r="B198" s="371"/>
      <c r="C198" s="371"/>
      <c r="D198" s="179" t="s">
        <v>43</v>
      </c>
      <c r="E198" s="281">
        <f t="shared" si="512"/>
        <v>418.12799999999993</v>
      </c>
      <c r="F198" s="281">
        <f t="shared" si="513"/>
        <v>0</v>
      </c>
      <c r="G198" s="252">
        <f t="shared" si="438"/>
        <v>0</v>
      </c>
      <c r="H198" s="142"/>
      <c r="I198" s="142"/>
      <c r="J198" s="149"/>
      <c r="K198" s="142"/>
      <c r="L198" s="142"/>
      <c r="M198" s="149"/>
      <c r="N198" s="142"/>
      <c r="O198" s="142"/>
      <c r="P198" s="149"/>
      <c r="Q198" s="142"/>
      <c r="R198" s="142"/>
      <c r="S198" s="149"/>
      <c r="T198" s="142"/>
      <c r="U198" s="142"/>
      <c r="V198" s="149"/>
      <c r="W198" s="142"/>
      <c r="X198" s="142"/>
      <c r="Y198" s="149"/>
      <c r="Z198" s="142"/>
      <c r="AA198" s="142"/>
      <c r="AB198" s="149"/>
      <c r="AC198" s="142"/>
      <c r="AD198" s="142"/>
      <c r="AE198" s="149"/>
      <c r="AF198" s="303">
        <f>2090.64-1672.512</f>
        <v>418.12799999999993</v>
      </c>
      <c r="AG198" s="142"/>
      <c r="AH198" s="149"/>
      <c r="AI198" s="142"/>
      <c r="AJ198" s="142"/>
      <c r="AK198" s="149"/>
      <c r="AL198" s="142"/>
      <c r="AM198" s="142"/>
      <c r="AN198" s="149"/>
      <c r="AO198" s="142"/>
      <c r="AP198" s="142"/>
      <c r="AQ198" s="149"/>
      <c r="AR198" s="373"/>
    </row>
    <row r="199" spans="1:44" ht="34.9" customHeight="1" x14ac:dyDescent="0.25">
      <c r="A199" s="370"/>
      <c r="B199" s="371"/>
      <c r="C199" s="371"/>
      <c r="D199" s="224" t="s">
        <v>265</v>
      </c>
      <c r="E199" s="281">
        <f t="shared" si="512"/>
        <v>0</v>
      </c>
      <c r="F199" s="281">
        <f t="shared" si="513"/>
        <v>0</v>
      </c>
      <c r="G199" s="252" t="e">
        <f t="shared" si="438"/>
        <v>#DIV/0!</v>
      </c>
      <c r="H199" s="142"/>
      <c r="I199" s="142"/>
      <c r="J199" s="149"/>
      <c r="K199" s="142"/>
      <c r="L199" s="142"/>
      <c r="M199" s="149"/>
      <c r="N199" s="142"/>
      <c r="O199" s="142"/>
      <c r="P199" s="149"/>
      <c r="Q199" s="142"/>
      <c r="R199" s="142"/>
      <c r="S199" s="149"/>
      <c r="T199" s="142"/>
      <c r="U199" s="142"/>
      <c r="V199" s="149"/>
      <c r="W199" s="142"/>
      <c r="X199" s="142"/>
      <c r="Y199" s="149"/>
      <c r="Z199" s="142"/>
      <c r="AA199" s="142"/>
      <c r="AB199" s="149"/>
      <c r="AC199" s="142"/>
      <c r="AD199" s="142"/>
      <c r="AE199" s="149"/>
      <c r="AF199" s="142"/>
      <c r="AG199" s="142"/>
      <c r="AH199" s="149"/>
      <c r="AI199" s="142"/>
      <c r="AJ199" s="142"/>
      <c r="AK199" s="149"/>
      <c r="AL199" s="142"/>
      <c r="AM199" s="142"/>
      <c r="AN199" s="149"/>
      <c r="AO199" s="142"/>
      <c r="AP199" s="142"/>
      <c r="AQ199" s="149"/>
      <c r="AR199" s="373"/>
    </row>
    <row r="200" spans="1:44" ht="18.75" customHeight="1" x14ac:dyDescent="0.25">
      <c r="A200" s="401" t="s">
        <v>511</v>
      </c>
      <c r="B200" s="371" t="s">
        <v>518</v>
      </c>
      <c r="C200" s="371"/>
      <c r="D200" s="150" t="s">
        <v>41</v>
      </c>
      <c r="E200" s="281">
        <f t="shared" ref="E200:E214" si="622">H200+K200+N200+Q200+T200+W200+Z200+AC200+AF200+AI200+AL200+AO200</f>
        <v>1853.54</v>
      </c>
      <c r="F200" s="281">
        <f t="shared" ref="F200:F214" si="623">I200+L200+O200+R200+U200+X200+AA200+AD200+AG200+AJ200+AM200+AP200</f>
        <v>0</v>
      </c>
      <c r="G200" s="252">
        <f t="shared" ref="G200:G214" si="624">F200/E200</f>
        <v>0</v>
      </c>
      <c r="H200" s="146">
        <f>H201+H202+H203</f>
        <v>0</v>
      </c>
      <c r="I200" s="146">
        <f t="shared" ref="I200" si="625">I201+I202+I203</f>
        <v>0</v>
      </c>
      <c r="J200" s="146" t="e">
        <f>I200/H200*100</f>
        <v>#DIV/0!</v>
      </c>
      <c r="K200" s="146">
        <f t="shared" ref="K200:L200" si="626">K201+K202+K203</f>
        <v>0</v>
      </c>
      <c r="L200" s="146">
        <f t="shared" si="626"/>
        <v>0</v>
      </c>
      <c r="M200" s="146" t="e">
        <f>L200/K200*100</f>
        <v>#DIV/0!</v>
      </c>
      <c r="N200" s="146">
        <f t="shared" ref="N200:O200" si="627">N201+N202+N203</f>
        <v>0</v>
      </c>
      <c r="O200" s="146">
        <f t="shared" si="627"/>
        <v>0</v>
      </c>
      <c r="P200" s="146" t="e">
        <f>O200/N200*100</f>
        <v>#DIV/0!</v>
      </c>
      <c r="Q200" s="146">
        <f t="shared" ref="Q200:R200" si="628">Q201+Q202+Q203</f>
        <v>0</v>
      </c>
      <c r="R200" s="146">
        <f t="shared" si="628"/>
        <v>0</v>
      </c>
      <c r="S200" s="146" t="e">
        <f>R200/Q200*100</f>
        <v>#DIV/0!</v>
      </c>
      <c r="T200" s="146">
        <f t="shared" ref="T200:U200" si="629">T201+T202+T203</f>
        <v>0</v>
      </c>
      <c r="U200" s="146">
        <f t="shared" si="629"/>
        <v>0</v>
      </c>
      <c r="V200" s="146" t="e">
        <f>U200/T200*100</f>
        <v>#DIV/0!</v>
      </c>
      <c r="W200" s="146">
        <f t="shared" ref="W200:X200" si="630">W201+W202+W203</f>
        <v>0</v>
      </c>
      <c r="X200" s="146">
        <f t="shared" si="630"/>
        <v>0</v>
      </c>
      <c r="Y200" s="146" t="e">
        <f>X200/W200*100</f>
        <v>#DIV/0!</v>
      </c>
      <c r="Z200" s="146">
        <f t="shared" ref="Z200:AA200" si="631">Z201+Z202+Z203</f>
        <v>0</v>
      </c>
      <c r="AA200" s="146">
        <f t="shared" si="631"/>
        <v>0</v>
      </c>
      <c r="AB200" s="146" t="e">
        <f>AA200/Z200*100</f>
        <v>#DIV/0!</v>
      </c>
      <c r="AC200" s="146">
        <f t="shared" ref="AC200:AD200" si="632">AC201+AC202+AC203</f>
        <v>0</v>
      </c>
      <c r="AD200" s="146">
        <f t="shared" si="632"/>
        <v>0</v>
      </c>
      <c r="AE200" s="146" t="e">
        <f>AD200/AC200*100</f>
        <v>#DIV/0!</v>
      </c>
      <c r="AF200" s="146">
        <f t="shared" ref="AF200:AG200" si="633">AF201+AF202+AF203</f>
        <v>1853.54</v>
      </c>
      <c r="AG200" s="146">
        <f t="shared" si="633"/>
        <v>0</v>
      </c>
      <c r="AH200" s="146">
        <f>AG200/AF200*100</f>
        <v>0</v>
      </c>
      <c r="AI200" s="146">
        <f t="shared" ref="AI200:AJ200" si="634">AI201+AI202+AI203</f>
        <v>0</v>
      </c>
      <c r="AJ200" s="146">
        <f t="shared" si="634"/>
        <v>0</v>
      </c>
      <c r="AK200" s="146" t="e">
        <f>AJ200/AI200*100</f>
        <v>#DIV/0!</v>
      </c>
      <c r="AL200" s="146">
        <f t="shared" ref="AL200:AM200" si="635">AL201+AL202+AL203</f>
        <v>0</v>
      </c>
      <c r="AM200" s="146">
        <f t="shared" si="635"/>
        <v>0</v>
      </c>
      <c r="AN200" s="146" t="e">
        <f>AM200/AL200*100</f>
        <v>#DIV/0!</v>
      </c>
      <c r="AO200" s="146">
        <f t="shared" ref="AO200:AP200" si="636">AO201+AO202+AO203</f>
        <v>0</v>
      </c>
      <c r="AP200" s="146">
        <f t="shared" si="636"/>
        <v>0</v>
      </c>
      <c r="AQ200" s="146" t="e">
        <f>AP200/AO200*100</f>
        <v>#DIV/0!</v>
      </c>
      <c r="AR200" s="372"/>
    </row>
    <row r="201" spans="1:44" ht="31.9" customHeight="1" x14ac:dyDescent="0.25">
      <c r="A201" s="402"/>
      <c r="B201" s="371"/>
      <c r="C201" s="371"/>
      <c r="D201" s="178" t="s">
        <v>37</v>
      </c>
      <c r="E201" s="281">
        <f t="shared" si="622"/>
        <v>0</v>
      </c>
      <c r="F201" s="281">
        <f t="shared" si="623"/>
        <v>0</v>
      </c>
      <c r="G201" s="252" t="e">
        <f t="shared" si="624"/>
        <v>#DIV/0!</v>
      </c>
      <c r="H201" s="142"/>
      <c r="I201" s="142"/>
      <c r="J201" s="149"/>
      <c r="K201" s="142"/>
      <c r="L201" s="142"/>
      <c r="M201" s="149"/>
      <c r="N201" s="142"/>
      <c r="O201" s="142"/>
      <c r="P201" s="149"/>
      <c r="Q201" s="142"/>
      <c r="R201" s="142"/>
      <c r="S201" s="149"/>
      <c r="T201" s="142"/>
      <c r="U201" s="142"/>
      <c r="V201" s="149"/>
      <c r="W201" s="142"/>
      <c r="X201" s="142"/>
      <c r="Y201" s="149"/>
      <c r="Z201" s="142"/>
      <c r="AA201" s="142"/>
      <c r="AB201" s="149"/>
      <c r="AC201" s="142"/>
      <c r="AD201" s="142"/>
      <c r="AE201" s="149"/>
      <c r="AF201" s="142"/>
      <c r="AG201" s="142"/>
      <c r="AH201" s="149"/>
      <c r="AI201" s="142"/>
      <c r="AJ201" s="142"/>
      <c r="AK201" s="149"/>
      <c r="AL201" s="142"/>
      <c r="AM201" s="142"/>
      <c r="AN201" s="149"/>
      <c r="AO201" s="142"/>
      <c r="AP201" s="142"/>
      <c r="AQ201" s="149"/>
      <c r="AR201" s="373"/>
    </row>
    <row r="202" spans="1:44" ht="34.9" customHeight="1" x14ac:dyDescent="0.25">
      <c r="A202" s="402"/>
      <c r="B202" s="371"/>
      <c r="C202" s="371"/>
      <c r="D202" s="178" t="s">
        <v>2</v>
      </c>
      <c r="E202" s="281">
        <f t="shared" si="622"/>
        <v>0</v>
      </c>
      <c r="F202" s="281">
        <f t="shared" si="623"/>
        <v>0</v>
      </c>
      <c r="G202" s="252" t="e">
        <f t="shared" si="624"/>
        <v>#DIV/0!</v>
      </c>
      <c r="H202" s="142"/>
      <c r="I202" s="142"/>
      <c r="J202" s="149"/>
      <c r="K202" s="142"/>
      <c r="L202" s="142"/>
      <c r="M202" s="149"/>
      <c r="N202" s="142"/>
      <c r="O202" s="142"/>
      <c r="P202" s="149"/>
      <c r="Q202" s="142"/>
      <c r="R202" s="142"/>
      <c r="S202" s="149"/>
      <c r="T202" s="142"/>
      <c r="U202" s="142"/>
      <c r="V202" s="149"/>
      <c r="W202" s="142"/>
      <c r="X202" s="142"/>
      <c r="Y202" s="149"/>
      <c r="Z202" s="142"/>
      <c r="AA202" s="142"/>
      <c r="AB202" s="149"/>
      <c r="AC202" s="142"/>
      <c r="AD202" s="142"/>
      <c r="AE202" s="149"/>
      <c r="AF202" s="142"/>
      <c r="AG202" s="142"/>
      <c r="AH202" s="149"/>
      <c r="AI202" s="142"/>
      <c r="AJ202" s="142"/>
      <c r="AK202" s="149"/>
      <c r="AL202" s="142"/>
      <c r="AM202" s="142"/>
      <c r="AN202" s="149"/>
      <c r="AO202" s="142"/>
      <c r="AP202" s="142"/>
      <c r="AQ202" s="149"/>
      <c r="AR202" s="373"/>
    </row>
    <row r="203" spans="1:44" ht="21.75" customHeight="1" x14ac:dyDescent="0.2">
      <c r="A203" s="402"/>
      <c r="B203" s="371"/>
      <c r="C203" s="371"/>
      <c r="D203" s="179" t="s">
        <v>43</v>
      </c>
      <c r="E203" s="281">
        <f t="shared" si="622"/>
        <v>1853.54</v>
      </c>
      <c r="F203" s="281">
        <f t="shared" si="623"/>
        <v>0</v>
      </c>
      <c r="G203" s="252">
        <f t="shared" si="624"/>
        <v>0</v>
      </c>
      <c r="H203" s="142"/>
      <c r="I203" s="142"/>
      <c r="J203" s="149"/>
      <c r="K203" s="142"/>
      <c r="L203" s="142"/>
      <c r="M203" s="149"/>
      <c r="N203" s="142"/>
      <c r="O203" s="142"/>
      <c r="P203" s="149"/>
      <c r="Q203" s="142"/>
      <c r="R203" s="142"/>
      <c r="S203" s="149"/>
      <c r="T203" s="142"/>
      <c r="U203" s="142"/>
      <c r="V203" s="149"/>
      <c r="W203" s="142"/>
      <c r="X203" s="142"/>
      <c r="Y203" s="149"/>
      <c r="Z203" s="142"/>
      <c r="AA203" s="142"/>
      <c r="AB203" s="149"/>
      <c r="AC203" s="142"/>
      <c r="AD203" s="142"/>
      <c r="AE203" s="149"/>
      <c r="AF203" s="270">
        <v>1853.54</v>
      </c>
      <c r="AG203" s="142"/>
      <c r="AH203" s="149"/>
      <c r="AI203" s="142"/>
      <c r="AJ203" s="142"/>
      <c r="AK203" s="149"/>
      <c r="AL203" s="142"/>
      <c r="AM203" s="142"/>
      <c r="AN203" s="149"/>
      <c r="AO203" s="142"/>
      <c r="AP203" s="142"/>
      <c r="AQ203" s="149"/>
      <c r="AR203" s="373"/>
    </row>
    <row r="204" spans="1:44" ht="34.9" customHeight="1" x14ac:dyDescent="0.25">
      <c r="A204" s="403"/>
      <c r="B204" s="371"/>
      <c r="C204" s="371"/>
      <c r="D204" s="224" t="s">
        <v>265</v>
      </c>
      <c r="E204" s="281">
        <f t="shared" si="622"/>
        <v>0</v>
      </c>
      <c r="F204" s="281">
        <f t="shared" si="623"/>
        <v>0</v>
      </c>
      <c r="G204" s="252" t="e">
        <f t="shared" si="624"/>
        <v>#DIV/0!</v>
      </c>
      <c r="H204" s="142"/>
      <c r="I204" s="142"/>
      <c r="J204" s="149"/>
      <c r="K204" s="142"/>
      <c r="L204" s="142"/>
      <c r="M204" s="149"/>
      <c r="N204" s="142"/>
      <c r="O204" s="142"/>
      <c r="P204" s="149"/>
      <c r="Q204" s="142"/>
      <c r="R204" s="142"/>
      <c r="S204" s="149"/>
      <c r="T204" s="142"/>
      <c r="U204" s="142"/>
      <c r="V204" s="149"/>
      <c r="W204" s="142"/>
      <c r="X204" s="142"/>
      <c r="Y204" s="149"/>
      <c r="Z204" s="142"/>
      <c r="AA204" s="142"/>
      <c r="AB204" s="149"/>
      <c r="AC204" s="142"/>
      <c r="AD204" s="142"/>
      <c r="AE204" s="149"/>
      <c r="AF204" s="142"/>
      <c r="AG204" s="142"/>
      <c r="AH204" s="149"/>
      <c r="AI204" s="142"/>
      <c r="AJ204" s="142"/>
      <c r="AK204" s="149"/>
      <c r="AL204" s="142"/>
      <c r="AM204" s="142"/>
      <c r="AN204" s="149"/>
      <c r="AO204" s="142"/>
      <c r="AP204" s="142"/>
      <c r="AQ204" s="149"/>
      <c r="AR204" s="373"/>
    </row>
    <row r="205" spans="1:44" ht="18.75" customHeight="1" x14ac:dyDescent="0.25">
      <c r="A205" s="370" t="s">
        <v>512</v>
      </c>
      <c r="B205" s="371" t="s">
        <v>519</v>
      </c>
      <c r="C205" s="371"/>
      <c r="D205" s="150" t="s">
        <v>41</v>
      </c>
      <c r="E205" s="281">
        <f t="shared" si="622"/>
        <v>0</v>
      </c>
      <c r="F205" s="281">
        <f t="shared" si="623"/>
        <v>0</v>
      </c>
      <c r="G205" s="252" t="e">
        <f t="shared" si="624"/>
        <v>#DIV/0!</v>
      </c>
      <c r="H205" s="146">
        <f>H206+H207+H208</f>
        <v>0</v>
      </c>
      <c r="I205" s="146">
        <f t="shared" ref="I205" si="637">I206+I207+I208</f>
        <v>0</v>
      </c>
      <c r="J205" s="146" t="e">
        <f>I205/H205*100</f>
        <v>#DIV/0!</v>
      </c>
      <c r="K205" s="146">
        <f t="shared" ref="K205:L205" si="638">K206+K207+K208</f>
        <v>0</v>
      </c>
      <c r="L205" s="146">
        <f t="shared" si="638"/>
        <v>0</v>
      </c>
      <c r="M205" s="146" t="e">
        <f>L205/K205*100</f>
        <v>#DIV/0!</v>
      </c>
      <c r="N205" s="146">
        <f t="shared" ref="N205:O205" si="639">N206+N207+N208</f>
        <v>0</v>
      </c>
      <c r="O205" s="146">
        <f t="shared" si="639"/>
        <v>0</v>
      </c>
      <c r="P205" s="146" t="e">
        <f>O205/N205*100</f>
        <v>#DIV/0!</v>
      </c>
      <c r="Q205" s="146">
        <f t="shared" ref="Q205:R205" si="640">Q206+Q207+Q208</f>
        <v>0</v>
      </c>
      <c r="R205" s="146">
        <f t="shared" si="640"/>
        <v>0</v>
      </c>
      <c r="S205" s="146" t="e">
        <f>R205/Q205*100</f>
        <v>#DIV/0!</v>
      </c>
      <c r="T205" s="146">
        <f t="shared" ref="T205:U205" si="641">T206+T207+T208</f>
        <v>0</v>
      </c>
      <c r="U205" s="146">
        <f t="shared" si="641"/>
        <v>0</v>
      </c>
      <c r="V205" s="146" t="e">
        <f>U205/T205*100</f>
        <v>#DIV/0!</v>
      </c>
      <c r="W205" s="146">
        <f t="shared" ref="W205:X205" si="642">W206+W207+W208</f>
        <v>0</v>
      </c>
      <c r="X205" s="146">
        <f t="shared" si="642"/>
        <v>0</v>
      </c>
      <c r="Y205" s="146" t="e">
        <f>X205/W205*100</f>
        <v>#DIV/0!</v>
      </c>
      <c r="Z205" s="146">
        <f t="shared" ref="Z205:AA205" si="643">Z206+Z207+Z208</f>
        <v>0</v>
      </c>
      <c r="AA205" s="146">
        <f t="shared" si="643"/>
        <v>0</v>
      </c>
      <c r="AB205" s="146" t="e">
        <f>AA205/Z205*100</f>
        <v>#DIV/0!</v>
      </c>
      <c r="AC205" s="146">
        <f t="shared" ref="AC205:AD205" si="644">AC206+AC207+AC208</f>
        <v>0</v>
      </c>
      <c r="AD205" s="146">
        <f t="shared" si="644"/>
        <v>0</v>
      </c>
      <c r="AE205" s="146" t="e">
        <f>AD205/AC205*100</f>
        <v>#DIV/0!</v>
      </c>
      <c r="AF205" s="146">
        <f t="shared" ref="AF205:AG205" si="645">AF206+AF207+AF208</f>
        <v>0</v>
      </c>
      <c r="AG205" s="146">
        <f t="shared" si="645"/>
        <v>0</v>
      </c>
      <c r="AH205" s="146" t="e">
        <f>AG205/AF205*100</f>
        <v>#DIV/0!</v>
      </c>
      <c r="AI205" s="146">
        <f t="shared" ref="AI205:AJ205" si="646">AI206+AI207+AI208</f>
        <v>0</v>
      </c>
      <c r="AJ205" s="146">
        <f t="shared" si="646"/>
        <v>0</v>
      </c>
      <c r="AK205" s="146" t="e">
        <f>AJ205/AI205*100</f>
        <v>#DIV/0!</v>
      </c>
      <c r="AL205" s="146">
        <f t="shared" ref="AL205:AM205" si="647">AL206+AL207+AL208</f>
        <v>0</v>
      </c>
      <c r="AM205" s="146">
        <f t="shared" si="647"/>
        <v>0</v>
      </c>
      <c r="AN205" s="146" t="e">
        <f>AM205/AL205*100</f>
        <v>#DIV/0!</v>
      </c>
      <c r="AO205" s="146">
        <f t="shared" ref="AO205:AP205" si="648">AO206+AO207+AO208</f>
        <v>0</v>
      </c>
      <c r="AP205" s="146">
        <f t="shared" si="648"/>
        <v>0</v>
      </c>
      <c r="AQ205" s="146" t="e">
        <f>AP205/AO205*100</f>
        <v>#DIV/0!</v>
      </c>
      <c r="AR205" s="372"/>
    </row>
    <row r="206" spans="1:44" ht="31.9" customHeight="1" x14ac:dyDescent="0.25">
      <c r="A206" s="370"/>
      <c r="B206" s="371"/>
      <c r="C206" s="371"/>
      <c r="D206" s="178" t="s">
        <v>37</v>
      </c>
      <c r="E206" s="281">
        <f t="shared" si="622"/>
        <v>0</v>
      </c>
      <c r="F206" s="281">
        <f t="shared" si="623"/>
        <v>0</v>
      </c>
      <c r="G206" s="252" t="e">
        <f t="shared" si="624"/>
        <v>#DIV/0!</v>
      </c>
      <c r="H206" s="142"/>
      <c r="I206" s="142"/>
      <c r="J206" s="149"/>
      <c r="K206" s="142"/>
      <c r="L206" s="142"/>
      <c r="M206" s="149"/>
      <c r="N206" s="142"/>
      <c r="O206" s="142"/>
      <c r="P206" s="149"/>
      <c r="Q206" s="142"/>
      <c r="R206" s="142"/>
      <c r="S206" s="149"/>
      <c r="T206" s="142"/>
      <c r="U206" s="142"/>
      <c r="V206" s="149"/>
      <c r="W206" s="142"/>
      <c r="X206" s="142"/>
      <c r="Y206" s="149"/>
      <c r="Z206" s="142"/>
      <c r="AA206" s="142"/>
      <c r="AB206" s="149"/>
      <c r="AC206" s="142"/>
      <c r="AD206" s="142"/>
      <c r="AE206" s="149"/>
      <c r="AF206" s="142"/>
      <c r="AG206" s="142"/>
      <c r="AH206" s="149"/>
      <c r="AI206" s="142"/>
      <c r="AJ206" s="142"/>
      <c r="AK206" s="149"/>
      <c r="AL206" s="142"/>
      <c r="AM206" s="142"/>
      <c r="AN206" s="149"/>
      <c r="AO206" s="142"/>
      <c r="AP206" s="142"/>
      <c r="AQ206" s="149"/>
      <c r="AR206" s="373"/>
    </row>
    <row r="207" spans="1:44" ht="34.9" customHeight="1" x14ac:dyDescent="0.25">
      <c r="A207" s="370"/>
      <c r="B207" s="371"/>
      <c r="C207" s="371"/>
      <c r="D207" s="178" t="s">
        <v>2</v>
      </c>
      <c r="E207" s="281">
        <f t="shared" si="622"/>
        <v>0</v>
      </c>
      <c r="F207" s="281">
        <f t="shared" si="623"/>
        <v>0</v>
      </c>
      <c r="G207" s="252" t="e">
        <f t="shared" si="624"/>
        <v>#DIV/0!</v>
      </c>
      <c r="H207" s="142"/>
      <c r="I207" s="142"/>
      <c r="J207" s="149"/>
      <c r="K207" s="142"/>
      <c r="L207" s="142"/>
      <c r="M207" s="149"/>
      <c r="N207" s="142"/>
      <c r="O207" s="142"/>
      <c r="P207" s="149"/>
      <c r="Q207" s="142"/>
      <c r="R207" s="142"/>
      <c r="S207" s="149"/>
      <c r="T207" s="142"/>
      <c r="U207" s="142"/>
      <c r="V207" s="149"/>
      <c r="W207" s="142"/>
      <c r="X207" s="142"/>
      <c r="Y207" s="149"/>
      <c r="Z207" s="142"/>
      <c r="AA207" s="142"/>
      <c r="AB207" s="149"/>
      <c r="AC207" s="142"/>
      <c r="AD207" s="142"/>
      <c r="AE207" s="149"/>
      <c r="AF207" s="142"/>
      <c r="AG207" s="142"/>
      <c r="AH207" s="149"/>
      <c r="AI207" s="142"/>
      <c r="AJ207" s="142"/>
      <c r="AK207" s="149"/>
      <c r="AL207" s="142"/>
      <c r="AM207" s="142"/>
      <c r="AN207" s="149"/>
      <c r="AO207" s="142"/>
      <c r="AP207" s="142"/>
      <c r="AQ207" s="149"/>
      <c r="AR207" s="373"/>
    </row>
    <row r="208" spans="1:44" ht="21.75" customHeight="1" x14ac:dyDescent="0.25">
      <c r="A208" s="370"/>
      <c r="B208" s="371"/>
      <c r="C208" s="371"/>
      <c r="D208" s="179" t="s">
        <v>43</v>
      </c>
      <c r="E208" s="281">
        <f t="shared" si="622"/>
        <v>0</v>
      </c>
      <c r="F208" s="281">
        <f t="shared" si="623"/>
        <v>0</v>
      </c>
      <c r="G208" s="252" t="e">
        <f t="shared" si="624"/>
        <v>#DIV/0!</v>
      </c>
      <c r="H208" s="142"/>
      <c r="I208" s="142"/>
      <c r="J208" s="149"/>
      <c r="K208" s="142"/>
      <c r="L208" s="142"/>
      <c r="M208" s="149"/>
      <c r="N208" s="142"/>
      <c r="O208" s="142"/>
      <c r="P208" s="149"/>
      <c r="Q208" s="142"/>
      <c r="R208" s="142"/>
      <c r="S208" s="149"/>
      <c r="T208" s="142"/>
      <c r="U208" s="142"/>
      <c r="V208" s="149"/>
      <c r="W208" s="142"/>
      <c r="X208" s="142"/>
      <c r="Y208" s="149"/>
      <c r="Z208" s="142"/>
      <c r="AA208" s="142"/>
      <c r="AB208" s="149"/>
      <c r="AC208" s="142"/>
      <c r="AD208" s="142"/>
      <c r="AE208" s="149"/>
      <c r="AF208" s="257">
        <f>720.45-720.45</f>
        <v>0</v>
      </c>
      <c r="AG208" s="142"/>
      <c r="AH208" s="149"/>
      <c r="AI208" s="142"/>
      <c r="AJ208" s="142"/>
      <c r="AK208" s="149"/>
      <c r="AL208" s="142"/>
      <c r="AM208" s="142"/>
      <c r="AN208" s="149"/>
      <c r="AO208" s="142"/>
      <c r="AP208" s="142"/>
      <c r="AQ208" s="149"/>
      <c r="AR208" s="373"/>
    </row>
    <row r="209" spans="1:44" ht="34.9" customHeight="1" x14ac:dyDescent="0.25">
      <c r="A209" s="370"/>
      <c r="B209" s="371"/>
      <c r="C209" s="371"/>
      <c r="D209" s="224" t="s">
        <v>265</v>
      </c>
      <c r="E209" s="281">
        <f t="shared" si="622"/>
        <v>0</v>
      </c>
      <c r="F209" s="281">
        <f t="shared" si="623"/>
        <v>0</v>
      </c>
      <c r="G209" s="252" t="e">
        <f t="shared" si="624"/>
        <v>#DIV/0!</v>
      </c>
      <c r="H209" s="142"/>
      <c r="I209" s="142"/>
      <c r="J209" s="149"/>
      <c r="K209" s="142"/>
      <c r="L209" s="142"/>
      <c r="M209" s="149"/>
      <c r="N209" s="142"/>
      <c r="O209" s="142"/>
      <c r="P209" s="149"/>
      <c r="Q209" s="142"/>
      <c r="R209" s="142"/>
      <c r="S209" s="149"/>
      <c r="T209" s="142"/>
      <c r="U209" s="142"/>
      <c r="V209" s="149"/>
      <c r="W209" s="142"/>
      <c r="X209" s="142"/>
      <c r="Y209" s="149"/>
      <c r="Z209" s="142"/>
      <c r="AA209" s="142"/>
      <c r="AB209" s="149"/>
      <c r="AC209" s="142"/>
      <c r="AD209" s="142"/>
      <c r="AE209" s="149"/>
      <c r="AF209" s="142"/>
      <c r="AG209" s="142"/>
      <c r="AH209" s="149"/>
      <c r="AI209" s="142"/>
      <c r="AJ209" s="142"/>
      <c r="AK209" s="149"/>
      <c r="AL209" s="142"/>
      <c r="AM209" s="142"/>
      <c r="AN209" s="149"/>
      <c r="AO209" s="142"/>
      <c r="AP209" s="142"/>
      <c r="AQ209" s="149"/>
      <c r="AR209" s="373"/>
    </row>
    <row r="210" spans="1:44" ht="18.75" customHeight="1" x14ac:dyDescent="0.25">
      <c r="A210" s="370" t="s">
        <v>513</v>
      </c>
      <c r="B210" s="371" t="s">
        <v>527</v>
      </c>
      <c r="C210" s="371"/>
      <c r="D210" s="150" t="s">
        <v>41</v>
      </c>
      <c r="E210" s="281">
        <f t="shared" si="622"/>
        <v>1651.84</v>
      </c>
      <c r="F210" s="281">
        <f t="shared" si="623"/>
        <v>0</v>
      </c>
      <c r="G210" s="252">
        <f t="shared" si="624"/>
        <v>0</v>
      </c>
      <c r="H210" s="146">
        <f>H211+H212+H213</f>
        <v>0</v>
      </c>
      <c r="I210" s="146">
        <f t="shared" ref="I210" si="649">I211+I212+I213</f>
        <v>0</v>
      </c>
      <c r="J210" s="146" t="e">
        <f>I210/H210*100</f>
        <v>#DIV/0!</v>
      </c>
      <c r="K210" s="146">
        <f t="shared" ref="K210:L210" si="650">K211+K212+K213</f>
        <v>0</v>
      </c>
      <c r="L210" s="146">
        <f t="shared" si="650"/>
        <v>0</v>
      </c>
      <c r="M210" s="146" t="e">
        <f>L210/K210*100</f>
        <v>#DIV/0!</v>
      </c>
      <c r="N210" s="146">
        <f t="shared" ref="N210:O210" si="651">N211+N212+N213</f>
        <v>0</v>
      </c>
      <c r="O210" s="146">
        <f t="shared" si="651"/>
        <v>0</v>
      </c>
      <c r="P210" s="146" t="e">
        <f>O210/N210*100</f>
        <v>#DIV/0!</v>
      </c>
      <c r="Q210" s="146">
        <f t="shared" ref="Q210:R210" si="652">Q211+Q212+Q213</f>
        <v>0</v>
      </c>
      <c r="R210" s="146">
        <f t="shared" si="652"/>
        <v>0</v>
      </c>
      <c r="S210" s="146" t="e">
        <f>R210/Q210*100</f>
        <v>#DIV/0!</v>
      </c>
      <c r="T210" s="146">
        <f t="shared" ref="T210:U210" si="653">T211+T212+T213</f>
        <v>0</v>
      </c>
      <c r="U210" s="146">
        <f t="shared" si="653"/>
        <v>0</v>
      </c>
      <c r="V210" s="146" t="e">
        <f>U210/T210*100</f>
        <v>#DIV/0!</v>
      </c>
      <c r="W210" s="146">
        <f t="shared" ref="W210:X210" si="654">W211+W212+W213</f>
        <v>0</v>
      </c>
      <c r="X210" s="146">
        <f t="shared" si="654"/>
        <v>0</v>
      </c>
      <c r="Y210" s="146" t="e">
        <f>X210/W210*100</f>
        <v>#DIV/0!</v>
      </c>
      <c r="Z210" s="146">
        <f t="shared" ref="Z210:AA210" si="655">Z211+Z212+Z213</f>
        <v>0</v>
      </c>
      <c r="AA210" s="146">
        <f t="shared" si="655"/>
        <v>0</v>
      </c>
      <c r="AB210" s="146" t="e">
        <f>AA210/Z210*100</f>
        <v>#DIV/0!</v>
      </c>
      <c r="AC210" s="146">
        <f t="shared" ref="AC210:AD210" si="656">AC211+AC212+AC213</f>
        <v>1651.84</v>
      </c>
      <c r="AD210" s="146">
        <f t="shared" si="656"/>
        <v>0</v>
      </c>
      <c r="AE210" s="146">
        <f>AD210/AC210*100</f>
        <v>0</v>
      </c>
      <c r="AF210" s="146">
        <f t="shared" ref="AF210:AG210" si="657">AF211+AF212+AF213</f>
        <v>0</v>
      </c>
      <c r="AG210" s="146">
        <f t="shared" si="657"/>
        <v>0</v>
      </c>
      <c r="AH210" s="146" t="e">
        <f>AG210/AF210*100</f>
        <v>#DIV/0!</v>
      </c>
      <c r="AI210" s="146">
        <f t="shared" ref="AI210:AJ210" si="658">AI211+AI212+AI213</f>
        <v>0</v>
      </c>
      <c r="AJ210" s="146">
        <f t="shared" si="658"/>
        <v>0</v>
      </c>
      <c r="AK210" s="146" t="e">
        <f>AJ210/AI210*100</f>
        <v>#DIV/0!</v>
      </c>
      <c r="AL210" s="146">
        <f t="shared" ref="AL210:AM210" si="659">AL211+AL212+AL213</f>
        <v>0</v>
      </c>
      <c r="AM210" s="146">
        <f t="shared" si="659"/>
        <v>0</v>
      </c>
      <c r="AN210" s="146" t="e">
        <f>AM210/AL210*100</f>
        <v>#DIV/0!</v>
      </c>
      <c r="AO210" s="146">
        <f t="shared" ref="AO210:AP210" si="660">AO211+AO212+AO213</f>
        <v>0</v>
      </c>
      <c r="AP210" s="146">
        <f t="shared" si="660"/>
        <v>0</v>
      </c>
      <c r="AQ210" s="146" t="e">
        <f>AP210/AO210*100</f>
        <v>#DIV/0!</v>
      </c>
      <c r="AR210" s="372"/>
    </row>
    <row r="211" spans="1:44" ht="31.9" customHeight="1" x14ac:dyDescent="0.25">
      <c r="A211" s="370"/>
      <c r="B211" s="371"/>
      <c r="C211" s="371"/>
      <c r="D211" s="178" t="s">
        <v>37</v>
      </c>
      <c r="E211" s="281">
        <f t="shared" si="622"/>
        <v>0</v>
      </c>
      <c r="F211" s="281">
        <f t="shared" si="623"/>
        <v>0</v>
      </c>
      <c r="G211" s="252" t="e">
        <f t="shared" si="624"/>
        <v>#DIV/0!</v>
      </c>
      <c r="H211" s="142"/>
      <c r="I211" s="142"/>
      <c r="J211" s="149"/>
      <c r="K211" s="142"/>
      <c r="L211" s="142"/>
      <c r="M211" s="149"/>
      <c r="N211" s="142"/>
      <c r="O211" s="142"/>
      <c r="P211" s="149"/>
      <c r="Q211" s="142"/>
      <c r="R211" s="142"/>
      <c r="S211" s="149"/>
      <c r="T211" s="142"/>
      <c r="U211" s="142"/>
      <c r="V211" s="149"/>
      <c r="W211" s="142"/>
      <c r="X211" s="142"/>
      <c r="Y211" s="149"/>
      <c r="Z211" s="142"/>
      <c r="AA211" s="142"/>
      <c r="AB211" s="149"/>
      <c r="AC211" s="142"/>
      <c r="AD211" s="142"/>
      <c r="AE211" s="149"/>
      <c r="AF211" s="142"/>
      <c r="AG211" s="142"/>
      <c r="AH211" s="149"/>
      <c r="AI211" s="142"/>
      <c r="AJ211" s="142"/>
      <c r="AK211" s="149"/>
      <c r="AL211" s="142"/>
      <c r="AM211" s="142"/>
      <c r="AN211" s="149"/>
      <c r="AO211" s="142"/>
      <c r="AP211" s="142"/>
      <c r="AQ211" s="149"/>
      <c r="AR211" s="373"/>
    </row>
    <row r="212" spans="1:44" ht="34.9" customHeight="1" x14ac:dyDescent="0.25">
      <c r="A212" s="370"/>
      <c r="B212" s="371"/>
      <c r="C212" s="371"/>
      <c r="D212" s="178" t="s">
        <v>2</v>
      </c>
      <c r="E212" s="281">
        <f t="shared" si="622"/>
        <v>0</v>
      </c>
      <c r="F212" s="281">
        <f t="shared" si="623"/>
        <v>0</v>
      </c>
      <c r="G212" s="252" t="e">
        <f t="shared" si="624"/>
        <v>#DIV/0!</v>
      </c>
      <c r="H212" s="142"/>
      <c r="I212" s="142"/>
      <c r="J212" s="149"/>
      <c r="K212" s="142"/>
      <c r="L212" s="142"/>
      <c r="M212" s="149"/>
      <c r="N212" s="142"/>
      <c r="O212" s="142"/>
      <c r="P212" s="149"/>
      <c r="Q212" s="142"/>
      <c r="R212" s="142"/>
      <c r="S212" s="149"/>
      <c r="T212" s="142"/>
      <c r="U212" s="142"/>
      <c r="V212" s="149"/>
      <c r="W212" s="142"/>
      <c r="X212" s="142"/>
      <c r="Y212" s="149"/>
      <c r="Z212" s="142"/>
      <c r="AA212" s="142"/>
      <c r="AB212" s="149"/>
      <c r="AC212" s="142"/>
      <c r="AD212" s="142"/>
      <c r="AE212" s="149"/>
      <c r="AF212" s="142"/>
      <c r="AG212" s="142"/>
      <c r="AH212" s="149"/>
      <c r="AI212" s="142"/>
      <c r="AJ212" s="142"/>
      <c r="AK212" s="149"/>
      <c r="AL212" s="142"/>
      <c r="AM212" s="142"/>
      <c r="AN212" s="149"/>
      <c r="AO212" s="142"/>
      <c r="AP212" s="142"/>
      <c r="AQ212" s="149"/>
      <c r="AR212" s="373"/>
    </row>
    <row r="213" spans="1:44" ht="21.75" customHeight="1" x14ac:dyDescent="0.25">
      <c r="A213" s="370"/>
      <c r="B213" s="371"/>
      <c r="C213" s="371"/>
      <c r="D213" s="179" t="s">
        <v>43</v>
      </c>
      <c r="E213" s="281">
        <f t="shared" si="622"/>
        <v>1651.84</v>
      </c>
      <c r="F213" s="281">
        <f t="shared" si="623"/>
        <v>0</v>
      </c>
      <c r="G213" s="252">
        <f t="shared" si="624"/>
        <v>0</v>
      </c>
      <c r="H213" s="142"/>
      <c r="I213" s="142"/>
      <c r="J213" s="149"/>
      <c r="K213" s="142"/>
      <c r="L213" s="142"/>
      <c r="M213" s="149"/>
      <c r="N213" s="142"/>
      <c r="O213" s="142"/>
      <c r="P213" s="149"/>
      <c r="Q213" s="142"/>
      <c r="R213" s="142"/>
      <c r="S213" s="149"/>
      <c r="T213" s="142"/>
      <c r="U213" s="142"/>
      <c r="V213" s="149"/>
      <c r="W213" s="142"/>
      <c r="X213" s="142"/>
      <c r="Y213" s="149"/>
      <c r="Z213" s="142"/>
      <c r="AA213" s="142"/>
      <c r="AB213" s="149"/>
      <c r="AC213" s="142">
        <v>1651.84</v>
      </c>
      <c r="AD213" s="142"/>
      <c r="AE213" s="149"/>
      <c r="AF213" s="142"/>
      <c r="AG213" s="142"/>
      <c r="AH213" s="149"/>
      <c r="AI213" s="142"/>
      <c r="AJ213" s="142"/>
      <c r="AK213" s="149"/>
      <c r="AL213" s="142"/>
      <c r="AM213" s="142"/>
      <c r="AN213" s="149"/>
      <c r="AO213" s="142"/>
      <c r="AP213" s="142"/>
      <c r="AQ213" s="149"/>
      <c r="AR213" s="373"/>
    </row>
    <row r="214" spans="1:44" ht="34.9" customHeight="1" x14ac:dyDescent="0.25">
      <c r="A214" s="370"/>
      <c r="B214" s="371"/>
      <c r="C214" s="371"/>
      <c r="D214" s="224" t="s">
        <v>265</v>
      </c>
      <c r="E214" s="281">
        <f t="shared" si="622"/>
        <v>0</v>
      </c>
      <c r="F214" s="281">
        <f t="shared" si="623"/>
        <v>0</v>
      </c>
      <c r="G214" s="252" t="e">
        <f t="shared" si="624"/>
        <v>#DIV/0!</v>
      </c>
      <c r="H214" s="142"/>
      <c r="I214" s="142"/>
      <c r="J214" s="149"/>
      <c r="K214" s="142"/>
      <c r="L214" s="142"/>
      <c r="M214" s="149"/>
      <c r="N214" s="142"/>
      <c r="O214" s="142"/>
      <c r="P214" s="149"/>
      <c r="Q214" s="142"/>
      <c r="R214" s="142"/>
      <c r="S214" s="149"/>
      <c r="T214" s="142"/>
      <c r="U214" s="142"/>
      <c r="V214" s="149"/>
      <c r="W214" s="142"/>
      <c r="X214" s="142"/>
      <c r="Y214" s="149"/>
      <c r="Z214" s="142"/>
      <c r="AA214" s="142"/>
      <c r="AB214" s="149"/>
      <c r="AC214" s="142"/>
      <c r="AD214" s="142"/>
      <c r="AE214" s="149"/>
      <c r="AF214" s="142"/>
      <c r="AG214" s="142"/>
      <c r="AH214" s="149"/>
      <c r="AI214" s="142"/>
      <c r="AJ214" s="142"/>
      <c r="AK214" s="149"/>
      <c r="AL214" s="142"/>
      <c r="AM214" s="142"/>
      <c r="AN214" s="149"/>
      <c r="AO214" s="142"/>
      <c r="AP214" s="142"/>
      <c r="AQ214" s="149"/>
      <c r="AR214" s="373"/>
    </row>
    <row r="215" spans="1:44" ht="18.75" customHeight="1" x14ac:dyDescent="0.25">
      <c r="A215" s="370" t="s">
        <v>514</v>
      </c>
      <c r="B215" s="371" t="s">
        <v>528</v>
      </c>
      <c r="C215" s="371"/>
      <c r="D215" s="150" t="s">
        <v>41</v>
      </c>
      <c r="E215" s="281">
        <f t="shared" ref="E215:E229" si="661">H215+K215+N215+Q215+T215+W215+Z215+AC215+AF215+AI215+AL215+AO215</f>
        <v>5327.54</v>
      </c>
      <c r="F215" s="281">
        <f t="shared" ref="F215:F229" si="662">I215+L215+O215+R215+U215+X215+AA215+AD215+AG215+AJ215+AM215+AP215</f>
        <v>0</v>
      </c>
      <c r="G215" s="252">
        <f t="shared" ref="G215:G229" si="663">F215/E215</f>
        <v>0</v>
      </c>
      <c r="H215" s="146">
        <f>H216+H217+H218</f>
        <v>0</v>
      </c>
      <c r="I215" s="146">
        <f t="shared" ref="I215" si="664">I216+I217+I218</f>
        <v>0</v>
      </c>
      <c r="J215" s="146" t="e">
        <f>I215/H215*100</f>
        <v>#DIV/0!</v>
      </c>
      <c r="K215" s="146">
        <f t="shared" ref="K215:L215" si="665">K216+K217+K218</f>
        <v>0</v>
      </c>
      <c r="L215" s="146">
        <f t="shared" si="665"/>
        <v>0</v>
      </c>
      <c r="M215" s="146" t="e">
        <f>L215/K215*100</f>
        <v>#DIV/0!</v>
      </c>
      <c r="N215" s="146">
        <f t="shared" ref="N215:O215" si="666">N216+N217+N218</f>
        <v>0</v>
      </c>
      <c r="O215" s="146">
        <f t="shared" si="666"/>
        <v>0</v>
      </c>
      <c r="P215" s="146" t="e">
        <f>O215/N215*100</f>
        <v>#DIV/0!</v>
      </c>
      <c r="Q215" s="146">
        <f t="shared" ref="Q215:R215" si="667">Q216+Q217+Q218</f>
        <v>0</v>
      </c>
      <c r="R215" s="146">
        <f t="shared" si="667"/>
        <v>0</v>
      </c>
      <c r="S215" s="146" t="e">
        <f>R215/Q215*100</f>
        <v>#DIV/0!</v>
      </c>
      <c r="T215" s="146">
        <f t="shared" ref="T215:U215" si="668">T216+T217+T218</f>
        <v>0</v>
      </c>
      <c r="U215" s="146">
        <f t="shared" si="668"/>
        <v>0</v>
      </c>
      <c r="V215" s="146" t="e">
        <f>U215/T215*100</f>
        <v>#DIV/0!</v>
      </c>
      <c r="W215" s="146">
        <f t="shared" ref="W215:X215" si="669">W216+W217+W218</f>
        <v>0</v>
      </c>
      <c r="X215" s="146">
        <f t="shared" si="669"/>
        <v>0</v>
      </c>
      <c r="Y215" s="146" t="e">
        <f>X215/W215*100</f>
        <v>#DIV/0!</v>
      </c>
      <c r="Z215" s="146">
        <f t="shared" ref="Z215:AA215" si="670">Z216+Z217+Z218</f>
        <v>0</v>
      </c>
      <c r="AA215" s="146">
        <f t="shared" si="670"/>
        <v>0</v>
      </c>
      <c r="AB215" s="146" t="e">
        <f>AA215/Z215*100</f>
        <v>#DIV/0!</v>
      </c>
      <c r="AC215" s="146">
        <f t="shared" ref="AC215:AD215" si="671">AC216+AC217+AC218</f>
        <v>5327.54</v>
      </c>
      <c r="AD215" s="146">
        <f t="shared" si="671"/>
        <v>0</v>
      </c>
      <c r="AE215" s="146">
        <f>AD215/AC215*100</f>
        <v>0</v>
      </c>
      <c r="AF215" s="146">
        <f t="shared" ref="AF215:AG215" si="672">AF216+AF217+AF218</f>
        <v>0</v>
      </c>
      <c r="AG215" s="146">
        <f t="shared" si="672"/>
        <v>0</v>
      </c>
      <c r="AH215" s="146" t="e">
        <f>AG215/AF215*100</f>
        <v>#DIV/0!</v>
      </c>
      <c r="AI215" s="146">
        <f t="shared" ref="AI215:AJ215" si="673">AI216+AI217+AI218</f>
        <v>0</v>
      </c>
      <c r="AJ215" s="146">
        <f t="shared" si="673"/>
        <v>0</v>
      </c>
      <c r="AK215" s="146" t="e">
        <f>AJ215/AI215*100</f>
        <v>#DIV/0!</v>
      </c>
      <c r="AL215" s="146">
        <f t="shared" ref="AL215:AM215" si="674">AL216+AL217+AL218</f>
        <v>0</v>
      </c>
      <c r="AM215" s="146">
        <f t="shared" si="674"/>
        <v>0</v>
      </c>
      <c r="AN215" s="146" t="e">
        <f>AM215/AL215*100</f>
        <v>#DIV/0!</v>
      </c>
      <c r="AO215" s="146">
        <f t="shared" ref="AO215:AP215" si="675">AO216+AO217+AO218</f>
        <v>0</v>
      </c>
      <c r="AP215" s="146">
        <f t="shared" si="675"/>
        <v>0</v>
      </c>
      <c r="AQ215" s="146" t="e">
        <f>AP215/AO215*100</f>
        <v>#DIV/0!</v>
      </c>
      <c r="AR215" s="372"/>
    </row>
    <row r="216" spans="1:44" ht="31.9" customHeight="1" x14ac:dyDescent="0.25">
      <c r="A216" s="370"/>
      <c r="B216" s="371"/>
      <c r="C216" s="371"/>
      <c r="D216" s="178" t="s">
        <v>37</v>
      </c>
      <c r="E216" s="281">
        <f t="shared" si="661"/>
        <v>0</v>
      </c>
      <c r="F216" s="281">
        <f t="shared" si="662"/>
        <v>0</v>
      </c>
      <c r="G216" s="252" t="e">
        <f t="shared" si="663"/>
        <v>#DIV/0!</v>
      </c>
      <c r="H216" s="142"/>
      <c r="I216" s="142"/>
      <c r="J216" s="149"/>
      <c r="K216" s="142"/>
      <c r="L216" s="142"/>
      <c r="M216" s="149"/>
      <c r="N216" s="142"/>
      <c r="O216" s="142"/>
      <c r="P216" s="149"/>
      <c r="Q216" s="142"/>
      <c r="R216" s="142"/>
      <c r="S216" s="149"/>
      <c r="T216" s="142"/>
      <c r="U216" s="142"/>
      <c r="V216" s="149"/>
      <c r="W216" s="142"/>
      <c r="X216" s="142"/>
      <c r="Y216" s="149"/>
      <c r="Z216" s="142"/>
      <c r="AA216" s="142"/>
      <c r="AB216" s="149"/>
      <c r="AC216" s="142"/>
      <c r="AD216" s="142"/>
      <c r="AE216" s="149"/>
      <c r="AF216" s="142"/>
      <c r="AG216" s="142"/>
      <c r="AH216" s="149"/>
      <c r="AI216" s="142"/>
      <c r="AJ216" s="142"/>
      <c r="AK216" s="149"/>
      <c r="AL216" s="142"/>
      <c r="AM216" s="142"/>
      <c r="AN216" s="149"/>
      <c r="AO216" s="142"/>
      <c r="AP216" s="142"/>
      <c r="AQ216" s="149"/>
      <c r="AR216" s="373"/>
    </row>
    <row r="217" spans="1:44" ht="34.9" customHeight="1" x14ac:dyDescent="0.25">
      <c r="A217" s="370"/>
      <c r="B217" s="371"/>
      <c r="C217" s="371"/>
      <c r="D217" s="178" t="s">
        <v>2</v>
      </c>
      <c r="E217" s="281">
        <f t="shared" si="661"/>
        <v>0</v>
      </c>
      <c r="F217" s="281">
        <f t="shared" si="662"/>
        <v>0</v>
      </c>
      <c r="G217" s="252" t="e">
        <f t="shared" si="663"/>
        <v>#DIV/0!</v>
      </c>
      <c r="H217" s="142"/>
      <c r="I217" s="142"/>
      <c r="J217" s="149"/>
      <c r="K217" s="142"/>
      <c r="L217" s="142"/>
      <c r="M217" s="149"/>
      <c r="N217" s="142"/>
      <c r="O217" s="142"/>
      <c r="P217" s="149"/>
      <c r="Q217" s="142"/>
      <c r="R217" s="142"/>
      <c r="S217" s="149"/>
      <c r="T217" s="142"/>
      <c r="U217" s="142"/>
      <c r="V217" s="149"/>
      <c r="W217" s="142"/>
      <c r="X217" s="142"/>
      <c r="Y217" s="149"/>
      <c r="Z217" s="142"/>
      <c r="AA217" s="142"/>
      <c r="AB217" s="149"/>
      <c r="AC217" s="142"/>
      <c r="AD217" s="142"/>
      <c r="AE217" s="149"/>
      <c r="AF217" s="142"/>
      <c r="AG217" s="142"/>
      <c r="AH217" s="149"/>
      <c r="AI217" s="142"/>
      <c r="AJ217" s="142"/>
      <c r="AK217" s="149"/>
      <c r="AL217" s="142"/>
      <c r="AM217" s="142"/>
      <c r="AN217" s="149"/>
      <c r="AO217" s="142"/>
      <c r="AP217" s="142"/>
      <c r="AQ217" s="149"/>
      <c r="AR217" s="373"/>
    </row>
    <row r="218" spans="1:44" ht="21.75" customHeight="1" x14ac:dyDescent="0.25">
      <c r="A218" s="370"/>
      <c r="B218" s="371"/>
      <c r="C218" s="371"/>
      <c r="D218" s="179" t="s">
        <v>43</v>
      </c>
      <c r="E218" s="281">
        <f t="shared" si="661"/>
        <v>5327.54</v>
      </c>
      <c r="F218" s="281">
        <f t="shared" si="662"/>
        <v>0</v>
      </c>
      <c r="G218" s="252">
        <f t="shared" si="663"/>
        <v>0</v>
      </c>
      <c r="H218" s="142"/>
      <c r="I218" s="142"/>
      <c r="J218" s="149"/>
      <c r="K218" s="142"/>
      <c r="L218" s="142"/>
      <c r="M218" s="149"/>
      <c r="N218" s="142"/>
      <c r="O218" s="142"/>
      <c r="P218" s="149"/>
      <c r="Q218" s="142"/>
      <c r="R218" s="142"/>
      <c r="S218" s="149"/>
      <c r="T218" s="142"/>
      <c r="U218" s="142"/>
      <c r="V218" s="149"/>
      <c r="W218" s="142"/>
      <c r="X218" s="142"/>
      <c r="Y218" s="149"/>
      <c r="Z218" s="142"/>
      <c r="AA218" s="142"/>
      <c r="AB218" s="149"/>
      <c r="AC218" s="142">
        <v>5327.54</v>
      </c>
      <c r="AD218" s="142"/>
      <c r="AE218" s="149"/>
      <c r="AF218" s="142"/>
      <c r="AG218" s="142"/>
      <c r="AH218" s="149"/>
      <c r="AI218" s="142"/>
      <c r="AJ218" s="142"/>
      <c r="AK218" s="149"/>
      <c r="AL218" s="142"/>
      <c r="AM218" s="142"/>
      <c r="AN218" s="149"/>
      <c r="AO218" s="142"/>
      <c r="AP218" s="142"/>
      <c r="AQ218" s="149"/>
      <c r="AR218" s="373"/>
    </row>
    <row r="219" spans="1:44" ht="34.9" customHeight="1" x14ac:dyDescent="0.25">
      <c r="A219" s="370"/>
      <c r="B219" s="371"/>
      <c r="C219" s="371"/>
      <c r="D219" s="224" t="s">
        <v>265</v>
      </c>
      <c r="E219" s="281">
        <f t="shared" si="661"/>
        <v>0</v>
      </c>
      <c r="F219" s="281">
        <f t="shared" si="662"/>
        <v>0</v>
      </c>
      <c r="G219" s="252" t="e">
        <f t="shared" si="663"/>
        <v>#DIV/0!</v>
      </c>
      <c r="H219" s="142"/>
      <c r="I219" s="142"/>
      <c r="J219" s="149"/>
      <c r="K219" s="142"/>
      <c r="L219" s="142"/>
      <c r="M219" s="149"/>
      <c r="N219" s="142"/>
      <c r="O219" s="142"/>
      <c r="P219" s="149"/>
      <c r="Q219" s="142"/>
      <c r="R219" s="142"/>
      <c r="S219" s="149"/>
      <c r="T219" s="142"/>
      <c r="U219" s="142"/>
      <c r="V219" s="149"/>
      <c r="W219" s="142"/>
      <c r="X219" s="142"/>
      <c r="Y219" s="149"/>
      <c r="Z219" s="142"/>
      <c r="AA219" s="142"/>
      <c r="AB219" s="149"/>
      <c r="AC219" s="142"/>
      <c r="AD219" s="142"/>
      <c r="AE219" s="149"/>
      <c r="AF219" s="142"/>
      <c r="AG219" s="142"/>
      <c r="AH219" s="149"/>
      <c r="AI219" s="142"/>
      <c r="AJ219" s="142"/>
      <c r="AK219" s="149"/>
      <c r="AL219" s="142"/>
      <c r="AM219" s="142"/>
      <c r="AN219" s="149"/>
      <c r="AO219" s="142"/>
      <c r="AP219" s="142"/>
      <c r="AQ219" s="149"/>
      <c r="AR219" s="373"/>
    </row>
    <row r="220" spans="1:44" ht="18.75" hidden="1" customHeight="1" x14ac:dyDescent="0.25">
      <c r="A220" s="370" t="s">
        <v>515</v>
      </c>
      <c r="B220" s="371"/>
      <c r="C220" s="371"/>
      <c r="D220" s="150" t="s">
        <v>41</v>
      </c>
      <c r="E220" s="281">
        <f t="shared" si="661"/>
        <v>0</v>
      </c>
      <c r="F220" s="281">
        <f t="shared" si="662"/>
        <v>0</v>
      </c>
      <c r="G220" s="252" t="e">
        <f t="shared" si="663"/>
        <v>#DIV/0!</v>
      </c>
      <c r="H220" s="146">
        <f>H221+H222+H223</f>
        <v>0</v>
      </c>
      <c r="I220" s="146">
        <f t="shared" ref="I220" si="676">I221+I222+I223</f>
        <v>0</v>
      </c>
      <c r="J220" s="146" t="e">
        <f>I220/H220*100</f>
        <v>#DIV/0!</v>
      </c>
      <c r="K220" s="146">
        <f t="shared" ref="K220:L220" si="677">K221+K222+K223</f>
        <v>0</v>
      </c>
      <c r="L220" s="146">
        <f t="shared" si="677"/>
        <v>0</v>
      </c>
      <c r="M220" s="146" t="e">
        <f>L220/K220*100</f>
        <v>#DIV/0!</v>
      </c>
      <c r="N220" s="146">
        <f t="shared" ref="N220:O220" si="678">N221+N222+N223</f>
        <v>0</v>
      </c>
      <c r="O220" s="146">
        <f t="shared" si="678"/>
        <v>0</v>
      </c>
      <c r="P220" s="146" t="e">
        <f>O220/N220*100</f>
        <v>#DIV/0!</v>
      </c>
      <c r="Q220" s="146">
        <f t="shared" ref="Q220:R220" si="679">Q221+Q222+Q223</f>
        <v>0</v>
      </c>
      <c r="R220" s="146">
        <f t="shared" si="679"/>
        <v>0</v>
      </c>
      <c r="S220" s="146" t="e">
        <f>R220/Q220*100</f>
        <v>#DIV/0!</v>
      </c>
      <c r="T220" s="146">
        <f t="shared" ref="T220:U220" si="680">T221+T222+T223</f>
        <v>0</v>
      </c>
      <c r="U220" s="146">
        <f t="shared" si="680"/>
        <v>0</v>
      </c>
      <c r="V220" s="146" t="e">
        <f>U220/T220*100</f>
        <v>#DIV/0!</v>
      </c>
      <c r="W220" s="146">
        <f t="shared" ref="W220:X220" si="681">W221+W222+W223</f>
        <v>0</v>
      </c>
      <c r="X220" s="146">
        <f t="shared" si="681"/>
        <v>0</v>
      </c>
      <c r="Y220" s="146" t="e">
        <f>X220/W220*100</f>
        <v>#DIV/0!</v>
      </c>
      <c r="Z220" s="146">
        <f t="shared" ref="Z220:AA220" si="682">Z221+Z222+Z223</f>
        <v>0</v>
      </c>
      <c r="AA220" s="146">
        <f t="shared" si="682"/>
        <v>0</v>
      </c>
      <c r="AB220" s="146" t="e">
        <f>AA220/Z220*100</f>
        <v>#DIV/0!</v>
      </c>
      <c r="AC220" s="146">
        <f t="shared" ref="AC220:AD220" si="683">AC221+AC222+AC223</f>
        <v>0</v>
      </c>
      <c r="AD220" s="146">
        <f t="shared" si="683"/>
        <v>0</v>
      </c>
      <c r="AE220" s="146" t="e">
        <f>AD220/AC220*100</f>
        <v>#DIV/0!</v>
      </c>
      <c r="AF220" s="146">
        <f t="shared" ref="AF220:AG220" si="684">AF221+AF222+AF223</f>
        <v>0</v>
      </c>
      <c r="AG220" s="146">
        <f t="shared" si="684"/>
        <v>0</v>
      </c>
      <c r="AH220" s="146" t="e">
        <f>AG220/AF220*100</f>
        <v>#DIV/0!</v>
      </c>
      <c r="AI220" s="146">
        <f t="shared" ref="AI220:AJ220" si="685">AI221+AI222+AI223</f>
        <v>0</v>
      </c>
      <c r="AJ220" s="146">
        <f t="shared" si="685"/>
        <v>0</v>
      </c>
      <c r="AK220" s="146" t="e">
        <f>AJ220/AI220*100</f>
        <v>#DIV/0!</v>
      </c>
      <c r="AL220" s="146">
        <f t="shared" ref="AL220:AM220" si="686">AL221+AL222+AL223</f>
        <v>0</v>
      </c>
      <c r="AM220" s="146">
        <f t="shared" si="686"/>
        <v>0</v>
      </c>
      <c r="AN220" s="146" t="e">
        <f>AM220/AL220*100</f>
        <v>#DIV/0!</v>
      </c>
      <c r="AO220" s="146">
        <f t="shared" ref="AO220:AP220" si="687">AO221+AO222+AO223</f>
        <v>0</v>
      </c>
      <c r="AP220" s="146">
        <f t="shared" si="687"/>
        <v>0</v>
      </c>
      <c r="AQ220" s="146" t="e">
        <f>AP220/AO220*100</f>
        <v>#DIV/0!</v>
      </c>
      <c r="AR220" s="372"/>
    </row>
    <row r="221" spans="1:44" ht="31.9" hidden="1" customHeight="1" x14ac:dyDescent="0.25">
      <c r="A221" s="370"/>
      <c r="B221" s="371"/>
      <c r="C221" s="371"/>
      <c r="D221" s="178" t="s">
        <v>37</v>
      </c>
      <c r="E221" s="281">
        <f t="shared" si="661"/>
        <v>0</v>
      </c>
      <c r="F221" s="281">
        <f t="shared" si="662"/>
        <v>0</v>
      </c>
      <c r="G221" s="252" t="e">
        <f t="shared" si="663"/>
        <v>#DIV/0!</v>
      </c>
      <c r="H221" s="142"/>
      <c r="I221" s="142"/>
      <c r="J221" s="149"/>
      <c r="K221" s="142"/>
      <c r="L221" s="142"/>
      <c r="M221" s="149"/>
      <c r="N221" s="142"/>
      <c r="O221" s="142"/>
      <c r="P221" s="149"/>
      <c r="Q221" s="142"/>
      <c r="R221" s="142"/>
      <c r="S221" s="149"/>
      <c r="T221" s="142"/>
      <c r="U221" s="142"/>
      <c r="V221" s="149"/>
      <c r="W221" s="142"/>
      <c r="X221" s="142"/>
      <c r="Y221" s="149"/>
      <c r="Z221" s="142"/>
      <c r="AA221" s="142"/>
      <c r="AB221" s="149"/>
      <c r="AC221" s="142"/>
      <c r="AD221" s="142"/>
      <c r="AE221" s="149"/>
      <c r="AF221" s="142"/>
      <c r="AG221" s="142"/>
      <c r="AH221" s="149"/>
      <c r="AI221" s="142"/>
      <c r="AJ221" s="142"/>
      <c r="AK221" s="149"/>
      <c r="AL221" s="142"/>
      <c r="AM221" s="142"/>
      <c r="AN221" s="149"/>
      <c r="AO221" s="142"/>
      <c r="AP221" s="142"/>
      <c r="AQ221" s="149"/>
      <c r="AR221" s="373"/>
    </row>
    <row r="222" spans="1:44" ht="34.9" hidden="1" customHeight="1" x14ac:dyDescent="0.25">
      <c r="A222" s="370"/>
      <c r="B222" s="371"/>
      <c r="C222" s="371"/>
      <c r="D222" s="178" t="s">
        <v>2</v>
      </c>
      <c r="E222" s="281">
        <f t="shared" si="661"/>
        <v>0</v>
      </c>
      <c r="F222" s="281">
        <f t="shared" si="662"/>
        <v>0</v>
      </c>
      <c r="G222" s="252" t="e">
        <f t="shared" si="663"/>
        <v>#DIV/0!</v>
      </c>
      <c r="H222" s="142"/>
      <c r="I222" s="142"/>
      <c r="J222" s="149"/>
      <c r="K222" s="142"/>
      <c r="L222" s="142"/>
      <c r="M222" s="149"/>
      <c r="N222" s="142"/>
      <c r="O222" s="142"/>
      <c r="P222" s="149"/>
      <c r="Q222" s="142"/>
      <c r="R222" s="142"/>
      <c r="S222" s="149"/>
      <c r="T222" s="142"/>
      <c r="U222" s="142"/>
      <c r="V222" s="149"/>
      <c r="W222" s="142"/>
      <c r="X222" s="142"/>
      <c r="Y222" s="149"/>
      <c r="Z222" s="142"/>
      <c r="AA222" s="142"/>
      <c r="AB222" s="149"/>
      <c r="AC222" s="142"/>
      <c r="AD222" s="142"/>
      <c r="AE222" s="149"/>
      <c r="AF222" s="142"/>
      <c r="AG222" s="142"/>
      <c r="AH222" s="149"/>
      <c r="AI222" s="142"/>
      <c r="AJ222" s="142"/>
      <c r="AK222" s="149"/>
      <c r="AL222" s="142"/>
      <c r="AM222" s="142"/>
      <c r="AN222" s="149"/>
      <c r="AO222" s="142"/>
      <c r="AP222" s="142"/>
      <c r="AQ222" s="149"/>
      <c r="AR222" s="373"/>
    </row>
    <row r="223" spans="1:44" ht="21.75" hidden="1" customHeight="1" x14ac:dyDescent="0.25">
      <c r="A223" s="370"/>
      <c r="B223" s="371"/>
      <c r="C223" s="371"/>
      <c r="D223" s="179" t="s">
        <v>43</v>
      </c>
      <c r="E223" s="281">
        <f t="shared" si="661"/>
        <v>0</v>
      </c>
      <c r="F223" s="281">
        <f t="shared" si="662"/>
        <v>0</v>
      </c>
      <c r="G223" s="252" t="e">
        <f t="shared" si="663"/>
        <v>#DIV/0!</v>
      </c>
      <c r="H223" s="142"/>
      <c r="I223" s="142"/>
      <c r="J223" s="149"/>
      <c r="K223" s="142"/>
      <c r="L223" s="142"/>
      <c r="M223" s="149"/>
      <c r="N223" s="142"/>
      <c r="O223" s="142"/>
      <c r="P223" s="149"/>
      <c r="Q223" s="142"/>
      <c r="R223" s="142"/>
      <c r="S223" s="149"/>
      <c r="T223" s="142"/>
      <c r="U223" s="142"/>
      <c r="V223" s="149"/>
      <c r="W223" s="142"/>
      <c r="X223" s="142"/>
      <c r="Y223" s="149"/>
      <c r="Z223" s="142"/>
      <c r="AA223" s="142"/>
      <c r="AB223" s="149"/>
      <c r="AC223" s="142"/>
      <c r="AD223" s="142"/>
      <c r="AE223" s="149"/>
      <c r="AF223" s="142"/>
      <c r="AG223" s="142"/>
      <c r="AH223" s="149"/>
      <c r="AI223" s="142"/>
      <c r="AJ223" s="142"/>
      <c r="AK223" s="149"/>
      <c r="AL223" s="142"/>
      <c r="AM223" s="142"/>
      <c r="AN223" s="149"/>
      <c r="AO223" s="142"/>
      <c r="AP223" s="142"/>
      <c r="AQ223" s="149"/>
      <c r="AR223" s="373"/>
    </row>
    <row r="224" spans="1:44" ht="34.9" hidden="1" customHeight="1" x14ac:dyDescent="0.25">
      <c r="A224" s="370"/>
      <c r="B224" s="371"/>
      <c r="C224" s="371"/>
      <c r="D224" s="224" t="s">
        <v>265</v>
      </c>
      <c r="E224" s="281">
        <f t="shared" si="661"/>
        <v>0</v>
      </c>
      <c r="F224" s="281">
        <f t="shared" si="662"/>
        <v>0</v>
      </c>
      <c r="G224" s="252" t="e">
        <f t="shared" si="663"/>
        <v>#DIV/0!</v>
      </c>
      <c r="H224" s="142"/>
      <c r="I224" s="142"/>
      <c r="J224" s="149"/>
      <c r="K224" s="142"/>
      <c r="L224" s="142"/>
      <c r="M224" s="149"/>
      <c r="N224" s="142"/>
      <c r="O224" s="142"/>
      <c r="P224" s="149"/>
      <c r="Q224" s="142"/>
      <c r="R224" s="142"/>
      <c r="S224" s="149"/>
      <c r="T224" s="142"/>
      <c r="U224" s="142"/>
      <c r="V224" s="149"/>
      <c r="W224" s="142"/>
      <c r="X224" s="142"/>
      <c r="Y224" s="149"/>
      <c r="Z224" s="142"/>
      <c r="AA224" s="142"/>
      <c r="AB224" s="149"/>
      <c r="AC224" s="142"/>
      <c r="AD224" s="142"/>
      <c r="AE224" s="149"/>
      <c r="AF224" s="142"/>
      <c r="AG224" s="142"/>
      <c r="AH224" s="149"/>
      <c r="AI224" s="142"/>
      <c r="AJ224" s="142"/>
      <c r="AK224" s="149"/>
      <c r="AL224" s="142"/>
      <c r="AM224" s="142"/>
      <c r="AN224" s="149"/>
      <c r="AO224" s="142"/>
      <c r="AP224" s="142"/>
      <c r="AQ224" s="149"/>
      <c r="AR224" s="373"/>
    </row>
    <row r="225" spans="1:44" ht="18.75" hidden="1" customHeight="1" x14ac:dyDescent="0.25">
      <c r="A225" s="370" t="s">
        <v>516</v>
      </c>
      <c r="B225" s="371"/>
      <c r="C225" s="371"/>
      <c r="D225" s="150" t="s">
        <v>41</v>
      </c>
      <c r="E225" s="281">
        <f t="shared" si="661"/>
        <v>0</v>
      </c>
      <c r="F225" s="281">
        <f t="shared" si="662"/>
        <v>0</v>
      </c>
      <c r="G225" s="252" t="e">
        <f t="shared" si="663"/>
        <v>#DIV/0!</v>
      </c>
      <c r="H225" s="146">
        <f>H226+H227+H228</f>
        <v>0</v>
      </c>
      <c r="I225" s="146">
        <f t="shared" ref="I225" si="688">I226+I227+I228</f>
        <v>0</v>
      </c>
      <c r="J225" s="146" t="e">
        <f>I225/H225*100</f>
        <v>#DIV/0!</v>
      </c>
      <c r="K225" s="146">
        <f t="shared" ref="K225:L225" si="689">K226+K227+K228</f>
        <v>0</v>
      </c>
      <c r="L225" s="146">
        <f t="shared" si="689"/>
        <v>0</v>
      </c>
      <c r="M225" s="146" t="e">
        <f>L225/K225*100</f>
        <v>#DIV/0!</v>
      </c>
      <c r="N225" s="146">
        <f t="shared" ref="N225:O225" si="690">N226+N227+N228</f>
        <v>0</v>
      </c>
      <c r="O225" s="146">
        <f t="shared" si="690"/>
        <v>0</v>
      </c>
      <c r="P225" s="146" t="e">
        <f>O225/N225*100</f>
        <v>#DIV/0!</v>
      </c>
      <c r="Q225" s="146">
        <f t="shared" ref="Q225:R225" si="691">Q226+Q227+Q228</f>
        <v>0</v>
      </c>
      <c r="R225" s="146">
        <f t="shared" si="691"/>
        <v>0</v>
      </c>
      <c r="S225" s="146" t="e">
        <f>R225/Q225*100</f>
        <v>#DIV/0!</v>
      </c>
      <c r="T225" s="146">
        <f t="shared" ref="T225:U225" si="692">T226+T227+T228</f>
        <v>0</v>
      </c>
      <c r="U225" s="146">
        <f t="shared" si="692"/>
        <v>0</v>
      </c>
      <c r="V225" s="146" t="e">
        <f>U225/T225*100</f>
        <v>#DIV/0!</v>
      </c>
      <c r="W225" s="146">
        <f t="shared" ref="W225:X225" si="693">W226+W227+W228</f>
        <v>0</v>
      </c>
      <c r="X225" s="146">
        <f t="shared" si="693"/>
        <v>0</v>
      </c>
      <c r="Y225" s="146" t="e">
        <f>X225/W225*100</f>
        <v>#DIV/0!</v>
      </c>
      <c r="Z225" s="146">
        <f t="shared" ref="Z225:AA225" si="694">Z226+Z227+Z228</f>
        <v>0</v>
      </c>
      <c r="AA225" s="146">
        <f t="shared" si="694"/>
        <v>0</v>
      </c>
      <c r="AB225" s="146" t="e">
        <f>AA225/Z225*100</f>
        <v>#DIV/0!</v>
      </c>
      <c r="AC225" s="146">
        <f t="shared" ref="AC225:AD225" si="695">AC226+AC227+AC228</f>
        <v>0</v>
      </c>
      <c r="AD225" s="146">
        <f t="shared" si="695"/>
        <v>0</v>
      </c>
      <c r="AE225" s="146" t="e">
        <f>AD225/AC225*100</f>
        <v>#DIV/0!</v>
      </c>
      <c r="AF225" s="146">
        <f t="shared" ref="AF225:AG225" si="696">AF226+AF227+AF228</f>
        <v>0</v>
      </c>
      <c r="AG225" s="146">
        <f t="shared" si="696"/>
        <v>0</v>
      </c>
      <c r="AH225" s="146" t="e">
        <f>AG225/AF225*100</f>
        <v>#DIV/0!</v>
      </c>
      <c r="AI225" s="146">
        <f t="shared" ref="AI225:AJ225" si="697">AI226+AI227+AI228</f>
        <v>0</v>
      </c>
      <c r="AJ225" s="146">
        <f t="shared" si="697"/>
        <v>0</v>
      </c>
      <c r="AK225" s="146" t="e">
        <f>AJ225/AI225*100</f>
        <v>#DIV/0!</v>
      </c>
      <c r="AL225" s="146">
        <f t="shared" ref="AL225:AM225" si="698">AL226+AL227+AL228</f>
        <v>0</v>
      </c>
      <c r="AM225" s="146">
        <f t="shared" si="698"/>
        <v>0</v>
      </c>
      <c r="AN225" s="146" t="e">
        <f>AM225/AL225*100</f>
        <v>#DIV/0!</v>
      </c>
      <c r="AO225" s="146">
        <f t="shared" ref="AO225:AP225" si="699">AO226+AO227+AO228</f>
        <v>0</v>
      </c>
      <c r="AP225" s="146">
        <f t="shared" si="699"/>
        <v>0</v>
      </c>
      <c r="AQ225" s="146" t="e">
        <f>AP225/AO225*100</f>
        <v>#DIV/0!</v>
      </c>
      <c r="AR225" s="372"/>
    </row>
    <row r="226" spans="1:44" ht="31.9" hidden="1" customHeight="1" x14ac:dyDescent="0.25">
      <c r="A226" s="370"/>
      <c r="B226" s="371"/>
      <c r="C226" s="371"/>
      <c r="D226" s="178" t="s">
        <v>37</v>
      </c>
      <c r="E226" s="281">
        <f t="shared" si="661"/>
        <v>0</v>
      </c>
      <c r="F226" s="281">
        <f t="shared" si="662"/>
        <v>0</v>
      </c>
      <c r="G226" s="252" t="e">
        <f t="shared" si="663"/>
        <v>#DIV/0!</v>
      </c>
      <c r="H226" s="142"/>
      <c r="I226" s="142"/>
      <c r="J226" s="149"/>
      <c r="K226" s="142"/>
      <c r="L226" s="142"/>
      <c r="M226" s="149"/>
      <c r="N226" s="142"/>
      <c r="O226" s="142"/>
      <c r="P226" s="149"/>
      <c r="Q226" s="142"/>
      <c r="R226" s="142"/>
      <c r="S226" s="149"/>
      <c r="T226" s="142"/>
      <c r="U226" s="142"/>
      <c r="V226" s="149"/>
      <c r="W226" s="142"/>
      <c r="X226" s="142"/>
      <c r="Y226" s="149"/>
      <c r="Z226" s="142"/>
      <c r="AA226" s="142"/>
      <c r="AB226" s="149"/>
      <c r="AC226" s="142"/>
      <c r="AD226" s="142"/>
      <c r="AE226" s="149"/>
      <c r="AF226" s="142"/>
      <c r="AG226" s="142"/>
      <c r="AH226" s="149"/>
      <c r="AI226" s="142"/>
      <c r="AJ226" s="142"/>
      <c r="AK226" s="149"/>
      <c r="AL226" s="142"/>
      <c r="AM226" s="142"/>
      <c r="AN226" s="149"/>
      <c r="AO226" s="142"/>
      <c r="AP226" s="142"/>
      <c r="AQ226" s="149"/>
      <c r="AR226" s="373"/>
    </row>
    <row r="227" spans="1:44" ht="34.9" hidden="1" customHeight="1" x14ac:dyDescent="0.25">
      <c r="A227" s="370"/>
      <c r="B227" s="371"/>
      <c r="C227" s="371"/>
      <c r="D227" s="178" t="s">
        <v>2</v>
      </c>
      <c r="E227" s="281">
        <f t="shared" si="661"/>
        <v>0</v>
      </c>
      <c r="F227" s="281">
        <f t="shared" si="662"/>
        <v>0</v>
      </c>
      <c r="G227" s="252" t="e">
        <f t="shared" si="663"/>
        <v>#DIV/0!</v>
      </c>
      <c r="H227" s="142"/>
      <c r="I227" s="142"/>
      <c r="J227" s="149"/>
      <c r="K227" s="142"/>
      <c r="L227" s="142"/>
      <c r="M227" s="149"/>
      <c r="N227" s="142"/>
      <c r="O227" s="142"/>
      <c r="P227" s="149"/>
      <c r="Q227" s="142"/>
      <c r="R227" s="142"/>
      <c r="S227" s="149"/>
      <c r="T227" s="142"/>
      <c r="U227" s="142"/>
      <c r="V227" s="149"/>
      <c r="W227" s="142"/>
      <c r="X227" s="142"/>
      <c r="Y227" s="149"/>
      <c r="Z227" s="142"/>
      <c r="AA227" s="142"/>
      <c r="AB227" s="149"/>
      <c r="AC227" s="142"/>
      <c r="AD227" s="142"/>
      <c r="AE227" s="149"/>
      <c r="AF227" s="142"/>
      <c r="AG227" s="142"/>
      <c r="AH227" s="149"/>
      <c r="AI227" s="142"/>
      <c r="AJ227" s="142"/>
      <c r="AK227" s="149"/>
      <c r="AL227" s="142"/>
      <c r="AM227" s="142"/>
      <c r="AN227" s="149"/>
      <c r="AO227" s="142"/>
      <c r="AP227" s="142"/>
      <c r="AQ227" s="149"/>
      <c r="AR227" s="373"/>
    </row>
    <row r="228" spans="1:44" ht="21.75" hidden="1" customHeight="1" x14ac:dyDescent="0.25">
      <c r="A228" s="370"/>
      <c r="B228" s="371"/>
      <c r="C228" s="371"/>
      <c r="D228" s="179" t="s">
        <v>43</v>
      </c>
      <c r="E228" s="281">
        <f t="shared" si="661"/>
        <v>0</v>
      </c>
      <c r="F228" s="281">
        <f t="shared" si="662"/>
        <v>0</v>
      </c>
      <c r="G228" s="252" t="e">
        <f t="shared" si="663"/>
        <v>#DIV/0!</v>
      </c>
      <c r="H228" s="142"/>
      <c r="I228" s="142"/>
      <c r="J228" s="149"/>
      <c r="K228" s="142"/>
      <c r="L228" s="142"/>
      <c r="M228" s="149"/>
      <c r="N228" s="142"/>
      <c r="O228" s="142"/>
      <c r="P228" s="149"/>
      <c r="Q228" s="142"/>
      <c r="R228" s="142"/>
      <c r="S228" s="149"/>
      <c r="T228" s="142"/>
      <c r="U228" s="142"/>
      <c r="V228" s="149"/>
      <c r="W228" s="142"/>
      <c r="X228" s="142"/>
      <c r="Y228" s="149"/>
      <c r="Z228" s="142"/>
      <c r="AA228" s="142"/>
      <c r="AB228" s="149"/>
      <c r="AC228" s="142"/>
      <c r="AD228" s="142"/>
      <c r="AE228" s="149"/>
      <c r="AF228" s="142"/>
      <c r="AG228" s="142"/>
      <c r="AH228" s="149"/>
      <c r="AI228" s="142"/>
      <c r="AJ228" s="142"/>
      <c r="AK228" s="149"/>
      <c r="AL228" s="142"/>
      <c r="AM228" s="142"/>
      <c r="AN228" s="149"/>
      <c r="AO228" s="142"/>
      <c r="AP228" s="142"/>
      <c r="AQ228" s="149"/>
      <c r="AR228" s="373"/>
    </row>
    <row r="229" spans="1:44" ht="34.9" hidden="1" customHeight="1" x14ac:dyDescent="0.25">
      <c r="A229" s="370"/>
      <c r="B229" s="371"/>
      <c r="C229" s="371"/>
      <c r="D229" s="224" t="s">
        <v>265</v>
      </c>
      <c r="E229" s="281">
        <f t="shared" si="661"/>
        <v>0</v>
      </c>
      <c r="F229" s="281">
        <f t="shared" si="662"/>
        <v>0</v>
      </c>
      <c r="G229" s="252" t="e">
        <f t="shared" si="663"/>
        <v>#DIV/0!</v>
      </c>
      <c r="H229" s="142"/>
      <c r="I229" s="142"/>
      <c r="J229" s="149"/>
      <c r="K229" s="142"/>
      <c r="L229" s="142"/>
      <c r="M229" s="149"/>
      <c r="N229" s="142"/>
      <c r="O229" s="142"/>
      <c r="P229" s="149"/>
      <c r="Q229" s="142"/>
      <c r="R229" s="142"/>
      <c r="S229" s="149"/>
      <c r="T229" s="142"/>
      <c r="U229" s="142"/>
      <c r="V229" s="149"/>
      <c r="W229" s="142"/>
      <c r="X229" s="142"/>
      <c r="Y229" s="149"/>
      <c r="Z229" s="142"/>
      <c r="AA229" s="142"/>
      <c r="AB229" s="149"/>
      <c r="AC229" s="142"/>
      <c r="AD229" s="142"/>
      <c r="AE229" s="149"/>
      <c r="AF229" s="142"/>
      <c r="AG229" s="142"/>
      <c r="AH229" s="149"/>
      <c r="AI229" s="142"/>
      <c r="AJ229" s="142"/>
      <c r="AK229" s="149"/>
      <c r="AL229" s="142"/>
      <c r="AM229" s="142"/>
      <c r="AN229" s="149"/>
      <c r="AO229" s="142"/>
      <c r="AP229" s="142"/>
      <c r="AQ229" s="149"/>
      <c r="AR229" s="373"/>
    </row>
    <row r="230" spans="1:44" ht="18.75" customHeight="1" x14ac:dyDescent="0.25">
      <c r="A230" s="370" t="s">
        <v>4</v>
      </c>
      <c r="B230" s="371" t="s">
        <v>320</v>
      </c>
      <c r="C230" s="371" t="s">
        <v>389</v>
      </c>
      <c r="D230" s="150" t="s">
        <v>41</v>
      </c>
      <c r="E230" s="281">
        <f t="shared" si="512"/>
        <v>14247.357830000001</v>
      </c>
      <c r="F230" s="281">
        <f t="shared" si="513"/>
        <v>2801.6059699999996</v>
      </c>
      <c r="G230" s="221">
        <f t="shared" si="438"/>
        <v>0.19664038788306332</v>
      </c>
      <c r="H230" s="146">
        <f>H231+H232+H233</f>
        <v>1225.78</v>
      </c>
      <c r="I230" s="146">
        <f t="shared" ref="I230" si="700">I231+I232+I233</f>
        <v>1225.78</v>
      </c>
      <c r="J230" s="146">
        <f>I230/H230*100</f>
        <v>100</v>
      </c>
      <c r="K230" s="146">
        <f t="shared" ref="K230:L230" si="701">K231+K232+K233</f>
        <v>200.381</v>
      </c>
      <c r="L230" s="146">
        <f t="shared" si="701"/>
        <v>200.381</v>
      </c>
      <c r="M230" s="146">
        <f>L230/K230*100</f>
        <v>100</v>
      </c>
      <c r="N230" s="146">
        <f t="shared" ref="N230:O230" si="702">N231+N232+N233</f>
        <v>392.15999999999997</v>
      </c>
      <c r="O230" s="146">
        <f t="shared" si="702"/>
        <v>392.15999999999997</v>
      </c>
      <c r="P230" s="146">
        <f>O230/N230*100</f>
        <v>100</v>
      </c>
      <c r="Q230" s="146">
        <f t="shared" ref="Q230:R230" si="703">Q231+Q232+Q233</f>
        <v>173.107</v>
      </c>
      <c r="R230" s="146">
        <f t="shared" si="703"/>
        <v>173.107</v>
      </c>
      <c r="S230" s="146">
        <f>R230/Q230*100</f>
        <v>100</v>
      </c>
      <c r="T230" s="146">
        <f t="shared" ref="T230:U230" si="704">T231+T232+T233</f>
        <v>0</v>
      </c>
      <c r="U230" s="146">
        <f t="shared" si="704"/>
        <v>0</v>
      </c>
      <c r="V230" s="146" t="e">
        <f>U230/T230*100</f>
        <v>#DIV/0!</v>
      </c>
      <c r="W230" s="146">
        <f t="shared" ref="W230:X230" si="705">W231+W232+W233</f>
        <v>0</v>
      </c>
      <c r="X230" s="146">
        <f t="shared" si="705"/>
        <v>0</v>
      </c>
      <c r="Y230" s="146" t="e">
        <f>X230/W230*100</f>
        <v>#DIV/0!</v>
      </c>
      <c r="Z230" s="146">
        <f t="shared" ref="Z230:AA230" si="706">Z231+Z232+Z233</f>
        <v>810.17796999999996</v>
      </c>
      <c r="AA230" s="146">
        <f t="shared" si="706"/>
        <v>810.17796999999996</v>
      </c>
      <c r="AB230" s="146">
        <f>AA230/Z230*100</f>
        <v>100</v>
      </c>
      <c r="AC230" s="146">
        <f t="shared" ref="AC230:AD230" si="707">AC231+AC232+AC233</f>
        <v>3283.1338599999999</v>
      </c>
      <c r="AD230" s="146">
        <f t="shared" si="707"/>
        <v>0</v>
      </c>
      <c r="AE230" s="146">
        <f>AD230/AC230*100</f>
        <v>0</v>
      </c>
      <c r="AF230" s="146">
        <f t="shared" ref="AF230:AG230" si="708">AF231+AF232+AF233</f>
        <v>4079.2780000000002</v>
      </c>
      <c r="AG230" s="146">
        <f t="shared" si="708"/>
        <v>0</v>
      </c>
      <c r="AH230" s="146">
        <f>AG230/AF230*100</f>
        <v>0</v>
      </c>
      <c r="AI230" s="146">
        <f t="shared" ref="AI230:AJ230" si="709">AI231+AI232+AI233</f>
        <v>2582.88</v>
      </c>
      <c r="AJ230" s="146">
        <f t="shared" si="709"/>
        <v>0</v>
      </c>
      <c r="AK230" s="146">
        <f>AJ230/AI230*100</f>
        <v>0</v>
      </c>
      <c r="AL230" s="146">
        <f t="shared" ref="AL230:AM230" si="710">AL231+AL232+AL233</f>
        <v>274.22000000000003</v>
      </c>
      <c r="AM230" s="146">
        <f t="shared" si="710"/>
        <v>0</v>
      </c>
      <c r="AN230" s="146">
        <f>AM230/AL230*100</f>
        <v>0</v>
      </c>
      <c r="AO230" s="146">
        <f t="shared" ref="AO230:AP230" si="711">AO231+AO232+AO233</f>
        <v>1226.24</v>
      </c>
      <c r="AP230" s="146">
        <f t="shared" si="711"/>
        <v>0</v>
      </c>
      <c r="AQ230" s="146">
        <f>AP230/AO230*100</f>
        <v>0</v>
      </c>
      <c r="AR230" s="372"/>
    </row>
    <row r="231" spans="1:44" ht="31.9" customHeight="1" x14ac:dyDescent="0.25">
      <c r="A231" s="370"/>
      <c r="B231" s="371"/>
      <c r="C231" s="371"/>
      <c r="D231" s="178" t="s">
        <v>37</v>
      </c>
      <c r="E231" s="281">
        <f t="shared" si="512"/>
        <v>0</v>
      </c>
      <c r="F231" s="281">
        <f t="shared" si="513"/>
        <v>0</v>
      </c>
      <c r="G231" s="221" t="e">
        <f t="shared" si="438"/>
        <v>#DIV/0!</v>
      </c>
      <c r="H231" s="142">
        <f>H236+H266+H271+H276+H281+H286+H291+H296</f>
        <v>0</v>
      </c>
      <c r="I231" s="142">
        <f t="shared" ref="I231:AQ231" si="712">I236+I266+I271+I276+I281+I286+I291+I296</f>
        <v>0</v>
      </c>
      <c r="J231" s="142">
        <f t="shared" si="712"/>
        <v>0</v>
      </c>
      <c r="K231" s="142">
        <f t="shared" si="712"/>
        <v>0</v>
      </c>
      <c r="L231" s="142">
        <f t="shared" si="712"/>
        <v>0</v>
      </c>
      <c r="M231" s="142">
        <f t="shared" si="712"/>
        <v>0</v>
      </c>
      <c r="N231" s="142">
        <f t="shared" si="712"/>
        <v>0</v>
      </c>
      <c r="O231" s="142">
        <f t="shared" si="712"/>
        <v>0</v>
      </c>
      <c r="P231" s="142">
        <f t="shared" si="712"/>
        <v>0</v>
      </c>
      <c r="Q231" s="142">
        <f t="shared" si="712"/>
        <v>0</v>
      </c>
      <c r="R231" s="142">
        <f t="shared" si="712"/>
        <v>0</v>
      </c>
      <c r="S231" s="142">
        <f t="shared" si="712"/>
        <v>0</v>
      </c>
      <c r="T231" s="142">
        <f t="shared" si="712"/>
        <v>0</v>
      </c>
      <c r="U231" s="142">
        <f t="shared" si="712"/>
        <v>0</v>
      </c>
      <c r="V231" s="142">
        <f t="shared" si="712"/>
        <v>0</v>
      </c>
      <c r="W231" s="142">
        <f t="shared" si="712"/>
        <v>0</v>
      </c>
      <c r="X231" s="142">
        <f t="shared" si="712"/>
        <v>0</v>
      </c>
      <c r="Y231" s="142">
        <f t="shared" si="712"/>
        <v>0</v>
      </c>
      <c r="Z231" s="142">
        <f t="shared" si="712"/>
        <v>0</v>
      </c>
      <c r="AA231" s="142">
        <f t="shared" si="712"/>
        <v>0</v>
      </c>
      <c r="AB231" s="142">
        <f t="shared" si="712"/>
        <v>0</v>
      </c>
      <c r="AC231" s="142">
        <f t="shared" si="712"/>
        <v>0</v>
      </c>
      <c r="AD231" s="142">
        <f t="shared" si="712"/>
        <v>0</v>
      </c>
      <c r="AE231" s="142">
        <f t="shared" si="712"/>
        <v>0</v>
      </c>
      <c r="AF231" s="142">
        <f t="shared" si="712"/>
        <v>0</v>
      </c>
      <c r="AG231" s="142">
        <f t="shared" si="712"/>
        <v>0</v>
      </c>
      <c r="AH231" s="142">
        <f t="shared" si="712"/>
        <v>0</v>
      </c>
      <c r="AI231" s="142">
        <f t="shared" si="712"/>
        <v>0</v>
      </c>
      <c r="AJ231" s="142">
        <f t="shared" si="712"/>
        <v>0</v>
      </c>
      <c r="AK231" s="142">
        <f t="shared" si="712"/>
        <v>0</v>
      </c>
      <c r="AL231" s="142">
        <f t="shared" si="712"/>
        <v>0</v>
      </c>
      <c r="AM231" s="142">
        <f t="shared" si="712"/>
        <v>0</v>
      </c>
      <c r="AN231" s="142">
        <f t="shared" si="712"/>
        <v>0</v>
      </c>
      <c r="AO231" s="142">
        <f t="shared" si="712"/>
        <v>0</v>
      </c>
      <c r="AP231" s="142">
        <f t="shared" si="712"/>
        <v>0</v>
      </c>
      <c r="AQ231" s="142">
        <f t="shared" si="712"/>
        <v>0</v>
      </c>
      <c r="AR231" s="373"/>
    </row>
    <row r="232" spans="1:44" ht="34.9" customHeight="1" x14ac:dyDescent="0.25">
      <c r="A232" s="370"/>
      <c r="B232" s="371"/>
      <c r="C232" s="371"/>
      <c r="D232" s="178" t="s">
        <v>2</v>
      </c>
      <c r="E232" s="281">
        <f t="shared" si="512"/>
        <v>1960.8000000000002</v>
      </c>
      <c r="F232" s="281">
        <f t="shared" si="513"/>
        <v>392.15999999999997</v>
      </c>
      <c r="G232" s="221">
        <f t="shared" si="438"/>
        <v>0.19999999999999996</v>
      </c>
      <c r="H232" s="142">
        <f t="shared" ref="H232:AQ232" si="713">H237+H267+H272+H277+H282+H287+H292+H297</f>
        <v>0</v>
      </c>
      <c r="I232" s="142">
        <f t="shared" si="713"/>
        <v>0</v>
      </c>
      <c r="J232" s="142">
        <f t="shared" si="713"/>
        <v>0</v>
      </c>
      <c r="K232" s="142">
        <f t="shared" si="713"/>
        <v>0</v>
      </c>
      <c r="L232" s="142">
        <f t="shared" si="713"/>
        <v>0</v>
      </c>
      <c r="M232" s="142">
        <f t="shared" si="713"/>
        <v>0</v>
      </c>
      <c r="N232" s="142">
        <f t="shared" si="713"/>
        <v>392.15999999999997</v>
      </c>
      <c r="O232" s="142">
        <f t="shared" si="713"/>
        <v>392.15999999999997</v>
      </c>
      <c r="P232" s="142">
        <f t="shared" si="713"/>
        <v>0</v>
      </c>
      <c r="Q232" s="142">
        <f t="shared" si="713"/>
        <v>0</v>
      </c>
      <c r="R232" s="142">
        <f t="shared" si="713"/>
        <v>0</v>
      </c>
      <c r="S232" s="142">
        <f t="shared" si="713"/>
        <v>0</v>
      </c>
      <c r="T232" s="142">
        <f t="shared" si="713"/>
        <v>0</v>
      </c>
      <c r="U232" s="142">
        <f t="shared" si="713"/>
        <v>0</v>
      </c>
      <c r="V232" s="142">
        <f t="shared" si="713"/>
        <v>0</v>
      </c>
      <c r="W232" s="142">
        <f t="shared" si="713"/>
        <v>0</v>
      </c>
      <c r="X232" s="142">
        <f t="shared" si="713"/>
        <v>0</v>
      </c>
      <c r="Y232" s="142">
        <f t="shared" si="713"/>
        <v>0</v>
      </c>
      <c r="Z232" s="142">
        <f t="shared" si="713"/>
        <v>0</v>
      </c>
      <c r="AA232" s="142">
        <f t="shared" si="713"/>
        <v>0</v>
      </c>
      <c r="AB232" s="142">
        <f t="shared" si="713"/>
        <v>0</v>
      </c>
      <c r="AC232" s="142">
        <f t="shared" si="713"/>
        <v>522.88</v>
      </c>
      <c r="AD232" s="142">
        <f t="shared" si="713"/>
        <v>0</v>
      </c>
      <c r="AE232" s="142">
        <f t="shared" si="713"/>
        <v>0</v>
      </c>
      <c r="AF232" s="142">
        <f t="shared" si="713"/>
        <v>522.88</v>
      </c>
      <c r="AG232" s="142">
        <f t="shared" si="713"/>
        <v>0</v>
      </c>
      <c r="AH232" s="142">
        <f t="shared" si="713"/>
        <v>0</v>
      </c>
      <c r="AI232" s="142">
        <f t="shared" si="713"/>
        <v>522.88</v>
      </c>
      <c r="AJ232" s="142">
        <f t="shared" si="713"/>
        <v>0</v>
      </c>
      <c r="AK232" s="142">
        <f t="shared" si="713"/>
        <v>0</v>
      </c>
      <c r="AL232" s="142">
        <f t="shared" si="713"/>
        <v>0</v>
      </c>
      <c r="AM232" s="142">
        <f t="shared" si="713"/>
        <v>0</v>
      </c>
      <c r="AN232" s="142">
        <f t="shared" si="713"/>
        <v>0</v>
      </c>
      <c r="AO232" s="142">
        <f t="shared" si="713"/>
        <v>0</v>
      </c>
      <c r="AP232" s="142">
        <f t="shared" si="713"/>
        <v>0</v>
      </c>
      <c r="AQ232" s="142">
        <f t="shared" si="713"/>
        <v>0</v>
      </c>
      <c r="AR232" s="373"/>
    </row>
    <row r="233" spans="1:44" ht="21.75" customHeight="1" x14ac:dyDescent="0.25">
      <c r="A233" s="370"/>
      <c r="B233" s="371"/>
      <c r="C233" s="371"/>
      <c r="D233" s="179" t="s">
        <v>43</v>
      </c>
      <c r="E233" s="281">
        <f t="shared" si="512"/>
        <v>12286.557829999998</v>
      </c>
      <c r="F233" s="281">
        <f t="shared" si="513"/>
        <v>2409.4459699999998</v>
      </c>
      <c r="G233" s="221">
        <f t="shared" si="438"/>
        <v>0.19610423060207094</v>
      </c>
      <c r="H233" s="142">
        <f t="shared" ref="H233:AQ233" si="714">H238+H268+H273+H278+H283+H288+H293+H298</f>
        <v>1225.78</v>
      </c>
      <c r="I233" s="142">
        <f t="shared" si="714"/>
        <v>1225.78</v>
      </c>
      <c r="J233" s="142">
        <f t="shared" si="714"/>
        <v>0</v>
      </c>
      <c r="K233" s="142">
        <f t="shared" si="714"/>
        <v>200.381</v>
      </c>
      <c r="L233" s="142">
        <f t="shared" si="714"/>
        <v>200.381</v>
      </c>
      <c r="M233" s="142">
        <f t="shared" si="714"/>
        <v>0</v>
      </c>
      <c r="N233" s="142">
        <f t="shared" si="714"/>
        <v>0</v>
      </c>
      <c r="O233" s="142">
        <f t="shared" si="714"/>
        <v>0</v>
      </c>
      <c r="P233" s="142">
        <f t="shared" si="714"/>
        <v>0</v>
      </c>
      <c r="Q233" s="142">
        <f t="shared" si="714"/>
        <v>173.107</v>
      </c>
      <c r="R233" s="142">
        <f t="shared" si="714"/>
        <v>173.107</v>
      </c>
      <c r="S233" s="142">
        <f t="shared" si="714"/>
        <v>0</v>
      </c>
      <c r="T233" s="142">
        <f t="shared" si="714"/>
        <v>0</v>
      </c>
      <c r="U233" s="142">
        <f t="shared" si="714"/>
        <v>0</v>
      </c>
      <c r="V233" s="142">
        <f t="shared" si="714"/>
        <v>0</v>
      </c>
      <c r="W233" s="142">
        <f t="shared" si="714"/>
        <v>0</v>
      </c>
      <c r="X233" s="142">
        <f t="shared" si="714"/>
        <v>0</v>
      </c>
      <c r="Y233" s="142">
        <f t="shared" si="714"/>
        <v>0</v>
      </c>
      <c r="Z233" s="142">
        <f t="shared" si="714"/>
        <v>810.17796999999996</v>
      </c>
      <c r="AA233" s="142">
        <f t="shared" si="714"/>
        <v>810.17796999999996</v>
      </c>
      <c r="AB233" s="142">
        <f t="shared" si="714"/>
        <v>0</v>
      </c>
      <c r="AC233" s="142">
        <f t="shared" si="714"/>
        <v>2760.2538599999998</v>
      </c>
      <c r="AD233" s="142">
        <f t="shared" si="714"/>
        <v>0</v>
      </c>
      <c r="AE233" s="142">
        <f t="shared" si="714"/>
        <v>0</v>
      </c>
      <c r="AF233" s="142">
        <f t="shared" si="714"/>
        <v>3556.3980000000001</v>
      </c>
      <c r="AG233" s="142">
        <f t="shared" si="714"/>
        <v>0</v>
      </c>
      <c r="AH233" s="142">
        <f t="shared" si="714"/>
        <v>0</v>
      </c>
      <c r="AI233" s="142">
        <f t="shared" si="714"/>
        <v>2060</v>
      </c>
      <c r="AJ233" s="142">
        <f t="shared" si="714"/>
        <v>0</v>
      </c>
      <c r="AK233" s="142">
        <f t="shared" si="714"/>
        <v>0</v>
      </c>
      <c r="AL233" s="142">
        <f t="shared" si="714"/>
        <v>274.22000000000003</v>
      </c>
      <c r="AM233" s="142">
        <f t="shared" si="714"/>
        <v>0</v>
      </c>
      <c r="AN233" s="142">
        <f t="shared" si="714"/>
        <v>0</v>
      </c>
      <c r="AO233" s="142">
        <f t="shared" si="714"/>
        <v>1226.24</v>
      </c>
      <c r="AP233" s="142">
        <f t="shared" si="714"/>
        <v>0</v>
      </c>
      <c r="AQ233" s="142">
        <f t="shared" si="714"/>
        <v>0</v>
      </c>
      <c r="AR233" s="373"/>
    </row>
    <row r="234" spans="1:44" ht="34.9" customHeight="1" x14ac:dyDescent="0.25">
      <c r="A234" s="370"/>
      <c r="B234" s="371"/>
      <c r="C234" s="371"/>
      <c r="D234" s="224" t="s">
        <v>265</v>
      </c>
      <c r="E234" s="281">
        <f t="shared" si="512"/>
        <v>4974.5200000000004</v>
      </c>
      <c r="F234" s="281">
        <f t="shared" si="513"/>
        <v>1183.66597</v>
      </c>
      <c r="G234" s="221">
        <f t="shared" si="438"/>
        <v>0.23794576562160769</v>
      </c>
      <c r="H234" s="142">
        <f t="shared" ref="H234:AQ234" si="715">H239+H269+H274+H279+H284+H289+H294+H299</f>
        <v>0</v>
      </c>
      <c r="I234" s="142">
        <f t="shared" si="715"/>
        <v>0</v>
      </c>
      <c r="J234" s="142">
        <f t="shared" si="715"/>
        <v>0</v>
      </c>
      <c r="K234" s="142">
        <f t="shared" si="715"/>
        <v>200.381</v>
      </c>
      <c r="L234" s="142">
        <f t="shared" si="715"/>
        <v>200.381</v>
      </c>
      <c r="M234" s="142">
        <f t="shared" si="715"/>
        <v>0</v>
      </c>
      <c r="N234" s="142">
        <f t="shared" si="715"/>
        <v>0</v>
      </c>
      <c r="O234" s="142">
        <f t="shared" si="715"/>
        <v>0</v>
      </c>
      <c r="P234" s="142">
        <f t="shared" si="715"/>
        <v>0</v>
      </c>
      <c r="Q234" s="142">
        <f t="shared" si="715"/>
        <v>173.107</v>
      </c>
      <c r="R234" s="142">
        <f t="shared" si="715"/>
        <v>173.107</v>
      </c>
      <c r="S234" s="142">
        <f t="shared" si="715"/>
        <v>0</v>
      </c>
      <c r="T234" s="142">
        <f t="shared" si="715"/>
        <v>0</v>
      </c>
      <c r="U234" s="142">
        <f t="shared" si="715"/>
        <v>0</v>
      </c>
      <c r="V234" s="142">
        <f t="shared" si="715"/>
        <v>0</v>
      </c>
      <c r="W234" s="142">
        <f t="shared" si="715"/>
        <v>0</v>
      </c>
      <c r="X234" s="142">
        <f t="shared" si="715"/>
        <v>0</v>
      </c>
      <c r="Y234" s="142">
        <f t="shared" si="715"/>
        <v>0</v>
      </c>
      <c r="Z234" s="142">
        <f t="shared" si="715"/>
        <v>810.17796999999996</v>
      </c>
      <c r="AA234" s="142">
        <f t="shared" si="715"/>
        <v>810.17796999999996</v>
      </c>
      <c r="AB234" s="142">
        <f t="shared" si="715"/>
        <v>0</v>
      </c>
      <c r="AC234" s="142">
        <f t="shared" si="715"/>
        <v>734.45603000000006</v>
      </c>
      <c r="AD234" s="142">
        <f t="shared" si="715"/>
        <v>0</v>
      </c>
      <c r="AE234" s="142">
        <f t="shared" si="715"/>
        <v>0</v>
      </c>
      <c r="AF234" s="142">
        <f t="shared" si="715"/>
        <v>3056.3980000000001</v>
      </c>
      <c r="AG234" s="142">
        <f t="shared" si="715"/>
        <v>0</v>
      </c>
      <c r="AH234" s="142">
        <f t="shared" si="715"/>
        <v>0</v>
      </c>
      <c r="AI234" s="142">
        <f t="shared" si="715"/>
        <v>0</v>
      </c>
      <c r="AJ234" s="142">
        <f t="shared" si="715"/>
        <v>0</v>
      </c>
      <c r="AK234" s="142">
        <f t="shared" si="715"/>
        <v>0</v>
      </c>
      <c r="AL234" s="142">
        <f t="shared" si="715"/>
        <v>0</v>
      </c>
      <c r="AM234" s="142">
        <f t="shared" si="715"/>
        <v>0</v>
      </c>
      <c r="AN234" s="142">
        <f t="shared" si="715"/>
        <v>0</v>
      </c>
      <c r="AO234" s="142">
        <f t="shared" si="715"/>
        <v>0</v>
      </c>
      <c r="AP234" s="142">
        <f t="shared" si="715"/>
        <v>0</v>
      </c>
      <c r="AQ234" s="142">
        <f t="shared" si="715"/>
        <v>0</v>
      </c>
      <c r="AR234" s="373"/>
    </row>
    <row r="235" spans="1:44" ht="18.75" customHeight="1" x14ac:dyDescent="0.25">
      <c r="A235" s="370" t="s">
        <v>321</v>
      </c>
      <c r="B235" s="371" t="s">
        <v>407</v>
      </c>
      <c r="C235" s="371" t="s">
        <v>390</v>
      </c>
      <c r="D235" s="150" t="s">
        <v>41</v>
      </c>
      <c r="E235" s="281">
        <f t="shared" si="512"/>
        <v>6187.04</v>
      </c>
      <c r="F235" s="281">
        <f t="shared" si="513"/>
        <v>1617.94</v>
      </c>
      <c r="G235" s="252">
        <f t="shared" si="438"/>
        <v>0.2615046936822778</v>
      </c>
      <c r="H235" s="146">
        <f>H236+H237+H238</f>
        <v>1225.78</v>
      </c>
      <c r="I235" s="146">
        <f t="shared" ref="I235" si="716">I236+I237+I238</f>
        <v>1225.78</v>
      </c>
      <c r="J235" s="146">
        <f>I235/H235*100</f>
        <v>100</v>
      </c>
      <c r="K235" s="146">
        <f t="shared" ref="K235:L235" si="717">K236+K237+K238</f>
        <v>0</v>
      </c>
      <c r="L235" s="146">
        <f t="shared" si="717"/>
        <v>0</v>
      </c>
      <c r="M235" s="146" t="e">
        <f>L235/K235*100</f>
        <v>#DIV/0!</v>
      </c>
      <c r="N235" s="146">
        <f t="shared" ref="N235:O235" si="718">N236+N237+N238</f>
        <v>392.15999999999997</v>
      </c>
      <c r="O235" s="146">
        <f t="shared" si="718"/>
        <v>392.15999999999997</v>
      </c>
      <c r="P235" s="146">
        <f>O235/N235*100</f>
        <v>100</v>
      </c>
      <c r="Q235" s="146">
        <f t="shared" ref="Q235:R235" si="719">Q236+Q237+Q238</f>
        <v>0</v>
      </c>
      <c r="R235" s="146">
        <f t="shared" si="719"/>
        <v>0</v>
      </c>
      <c r="S235" s="146" t="e">
        <f>R235/Q235*100</f>
        <v>#DIV/0!</v>
      </c>
      <c r="T235" s="146">
        <f t="shared" ref="T235:U235" si="720">T236+T237+T238</f>
        <v>0</v>
      </c>
      <c r="U235" s="146">
        <f t="shared" si="720"/>
        <v>0</v>
      </c>
      <c r="V235" s="146" t="e">
        <f>U235/T235*100</f>
        <v>#DIV/0!</v>
      </c>
      <c r="W235" s="146">
        <f t="shared" ref="W235:X235" si="721">W236+W237+W238</f>
        <v>0</v>
      </c>
      <c r="X235" s="146">
        <f t="shared" si="721"/>
        <v>0</v>
      </c>
      <c r="Y235" s="146" t="e">
        <f>X235/W235*100</f>
        <v>#DIV/0!</v>
      </c>
      <c r="Z235" s="146">
        <f t="shared" ref="Z235:AA235" si="722">Z236+Z237+Z238</f>
        <v>0</v>
      </c>
      <c r="AA235" s="146">
        <f t="shared" si="722"/>
        <v>0</v>
      </c>
      <c r="AB235" s="146" t="e">
        <f>AA235/Z235*100</f>
        <v>#DIV/0!</v>
      </c>
      <c r="AC235" s="146">
        <f t="shared" ref="AC235:AD235" si="723">AC236+AC237+AC238</f>
        <v>1022.88</v>
      </c>
      <c r="AD235" s="146">
        <f t="shared" si="723"/>
        <v>0</v>
      </c>
      <c r="AE235" s="146">
        <f>AD235/AC235*100</f>
        <v>0</v>
      </c>
      <c r="AF235" s="146">
        <f t="shared" ref="AF235:AG235" si="724">AF236+AF237+AF238</f>
        <v>1022.88</v>
      </c>
      <c r="AG235" s="146">
        <f t="shared" si="724"/>
        <v>0</v>
      </c>
      <c r="AH235" s="146">
        <f>AG235/AF235*100</f>
        <v>0</v>
      </c>
      <c r="AI235" s="146">
        <f t="shared" ref="AI235:AJ235" si="725">AI236+AI237+AI238</f>
        <v>1022.88</v>
      </c>
      <c r="AJ235" s="146">
        <f t="shared" si="725"/>
        <v>0</v>
      </c>
      <c r="AK235" s="146">
        <f>AJ235/AI235*100</f>
        <v>0</v>
      </c>
      <c r="AL235" s="146">
        <f t="shared" ref="AL235:AM235" si="726">AL236+AL237+AL238</f>
        <v>274.22000000000003</v>
      </c>
      <c r="AM235" s="146">
        <f t="shared" si="726"/>
        <v>0</v>
      </c>
      <c r="AN235" s="146">
        <f>AM235/AL235*100</f>
        <v>0</v>
      </c>
      <c r="AO235" s="146">
        <f t="shared" ref="AO235:AP235" si="727">AO236+AO237+AO238</f>
        <v>1226.24</v>
      </c>
      <c r="AP235" s="146">
        <f t="shared" si="727"/>
        <v>0</v>
      </c>
      <c r="AQ235" s="146">
        <f>AP235/AO235*100</f>
        <v>0</v>
      </c>
      <c r="AR235" s="372"/>
    </row>
    <row r="236" spans="1:44" ht="31.9" customHeight="1" x14ac:dyDescent="0.25">
      <c r="A236" s="370"/>
      <c r="B236" s="371"/>
      <c r="C236" s="371"/>
      <c r="D236" s="178" t="s">
        <v>37</v>
      </c>
      <c r="E236" s="281">
        <f t="shared" si="512"/>
        <v>0</v>
      </c>
      <c r="F236" s="281">
        <f t="shared" si="513"/>
        <v>0</v>
      </c>
      <c r="G236" s="252" t="e">
        <f t="shared" si="438"/>
        <v>#DIV/0!</v>
      </c>
      <c r="H236" s="142">
        <f t="shared" ref="H236:AQ236" si="728">H241+H246+H251+H256+H261</f>
        <v>0</v>
      </c>
      <c r="I236" s="142">
        <f t="shared" si="728"/>
        <v>0</v>
      </c>
      <c r="J236" s="142">
        <f t="shared" si="728"/>
        <v>0</v>
      </c>
      <c r="K236" s="142">
        <f t="shared" si="728"/>
        <v>0</v>
      </c>
      <c r="L236" s="142">
        <f t="shared" si="728"/>
        <v>0</v>
      </c>
      <c r="M236" s="142">
        <f t="shared" si="728"/>
        <v>0</v>
      </c>
      <c r="N236" s="142">
        <f t="shared" si="728"/>
        <v>0</v>
      </c>
      <c r="O236" s="142">
        <f t="shared" si="728"/>
        <v>0</v>
      </c>
      <c r="P236" s="142">
        <f t="shared" si="728"/>
        <v>0</v>
      </c>
      <c r="Q236" s="142">
        <f t="shared" si="728"/>
        <v>0</v>
      </c>
      <c r="R236" s="142">
        <f t="shared" si="728"/>
        <v>0</v>
      </c>
      <c r="S236" s="142">
        <f t="shared" si="728"/>
        <v>0</v>
      </c>
      <c r="T236" s="142">
        <f t="shared" si="728"/>
        <v>0</v>
      </c>
      <c r="U236" s="142">
        <f t="shared" si="728"/>
        <v>0</v>
      </c>
      <c r="V236" s="142">
        <f t="shared" si="728"/>
        <v>0</v>
      </c>
      <c r="W236" s="142">
        <f t="shared" si="728"/>
        <v>0</v>
      </c>
      <c r="X236" s="142">
        <f t="shared" si="728"/>
        <v>0</v>
      </c>
      <c r="Y236" s="142">
        <f t="shared" si="728"/>
        <v>0</v>
      </c>
      <c r="Z236" s="142">
        <f t="shared" si="728"/>
        <v>0</v>
      </c>
      <c r="AA236" s="142">
        <f t="shared" si="728"/>
        <v>0</v>
      </c>
      <c r="AB236" s="142">
        <f t="shared" si="728"/>
        <v>0</v>
      </c>
      <c r="AC236" s="142">
        <f t="shared" si="728"/>
        <v>0</v>
      </c>
      <c r="AD236" s="142">
        <f t="shared" si="728"/>
        <v>0</v>
      </c>
      <c r="AE236" s="142">
        <f t="shared" si="728"/>
        <v>0</v>
      </c>
      <c r="AF236" s="142">
        <f t="shared" si="728"/>
        <v>0</v>
      </c>
      <c r="AG236" s="142">
        <f t="shared" si="728"/>
        <v>0</v>
      </c>
      <c r="AH236" s="142">
        <f t="shared" si="728"/>
        <v>0</v>
      </c>
      <c r="AI236" s="142">
        <f t="shared" si="728"/>
        <v>0</v>
      </c>
      <c r="AJ236" s="142">
        <f t="shared" si="728"/>
        <v>0</v>
      </c>
      <c r="AK236" s="142">
        <f t="shared" si="728"/>
        <v>0</v>
      </c>
      <c r="AL236" s="142">
        <f t="shared" si="728"/>
        <v>0</v>
      </c>
      <c r="AM236" s="142">
        <f t="shared" si="728"/>
        <v>0</v>
      </c>
      <c r="AN236" s="142">
        <f t="shared" si="728"/>
        <v>0</v>
      </c>
      <c r="AO236" s="142">
        <f t="shared" si="728"/>
        <v>0</v>
      </c>
      <c r="AP236" s="142">
        <f t="shared" si="728"/>
        <v>0</v>
      </c>
      <c r="AQ236" s="142">
        <f t="shared" si="728"/>
        <v>0</v>
      </c>
      <c r="AR236" s="373"/>
    </row>
    <row r="237" spans="1:44" ht="34.9" customHeight="1" x14ac:dyDescent="0.25">
      <c r="A237" s="370"/>
      <c r="B237" s="371"/>
      <c r="C237" s="371"/>
      <c r="D237" s="178" t="s">
        <v>2</v>
      </c>
      <c r="E237" s="281">
        <f t="shared" si="512"/>
        <v>1960.8000000000002</v>
      </c>
      <c r="F237" s="281">
        <f t="shared" si="513"/>
        <v>392.15999999999997</v>
      </c>
      <c r="G237" s="252">
        <f t="shared" si="438"/>
        <v>0.19999999999999996</v>
      </c>
      <c r="H237" s="142">
        <f>H242+H247+H252+H257+H262</f>
        <v>0</v>
      </c>
      <c r="I237" s="142">
        <f t="shared" ref="I237:AQ237" si="729">I242+I247+I252+I257+I262</f>
        <v>0</v>
      </c>
      <c r="J237" s="142">
        <f t="shared" si="729"/>
        <v>0</v>
      </c>
      <c r="K237" s="142">
        <f t="shared" si="729"/>
        <v>0</v>
      </c>
      <c r="L237" s="142">
        <f t="shared" si="729"/>
        <v>0</v>
      </c>
      <c r="M237" s="142">
        <f t="shared" si="729"/>
        <v>0</v>
      </c>
      <c r="N237" s="142">
        <f t="shared" si="729"/>
        <v>392.15999999999997</v>
      </c>
      <c r="O237" s="142">
        <f t="shared" si="729"/>
        <v>392.15999999999997</v>
      </c>
      <c r="P237" s="142">
        <f t="shared" si="729"/>
        <v>0</v>
      </c>
      <c r="Q237" s="142">
        <f t="shared" si="729"/>
        <v>0</v>
      </c>
      <c r="R237" s="142">
        <f t="shared" si="729"/>
        <v>0</v>
      </c>
      <c r="S237" s="142">
        <f t="shared" si="729"/>
        <v>0</v>
      </c>
      <c r="T237" s="142">
        <f t="shared" si="729"/>
        <v>0</v>
      </c>
      <c r="U237" s="142">
        <f t="shared" si="729"/>
        <v>0</v>
      </c>
      <c r="V237" s="142">
        <f t="shared" si="729"/>
        <v>0</v>
      </c>
      <c r="W237" s="142">
        <f t="shared" si="729"/>
        <v>0</v>
      </c>
      <c r="X237" s="142">
        <f t="shared" si="729"/>
        <v>0</v>
      </c>
      <c r="Y237" s="142">
        <f t="shared" si="729"/>
        <v>0</v>
      </c>
      <c r="Z237" s="142">
        <f t="shared" si="729"/>
        <v>0</v>
      </c>
      <c r="AA237" s="142">
        <f t="shared" si="729"/>
        <v>0</v>
      </c>
      <c r="AB237" s="142">
        <f t="shared" si="729"/>
        <v>0</v>
      </c>
      <c r="AC237" s="142">
        <f t="shared" si="729"/>
        <v>522.88</v>
      </c>
      <c r="AD237" s="142">
        <f t="shared" si="729"/>
        <v>0</v>
      </c>
      <c r="AE237" s="142">
        <f t="shared" si="729"/>
        <v>0</v>
      </c>
      <c r="AF237" s="142">
        <f t="shared" si="729"/>
        <v>522.88</v>
      </c>
      <c r="AG237" s="142">
        <f t="shared" si="729"/>
        <v>0</v>
      </c>
      <c r="AH237" s="142">
        <f t="shared" si="729"/>
        <v>0</v>
      </c>
      <c r="AI237" s="142">
        <f t="shared" si="729"/>
        <v>522.88</v>
      </c>
      <c r="AJ237" s="142">
        <f t="shared" si="729"/>
        <v>0</v>
      </c>
      <c r="AK237" s="142">
        <f t="shared" si="729"/>
        <v>0</v>
      </c>
      <c r="AL237" s="142">
        <f t="shared" si="729"/>
        <v>0</v>
      </c>
      <c r="AM237" s="142">
        <f t="shared" si="729"/>
        <v>0</v>
      </c>
      <c r="AN237" s="142">
        <f t="shared" si="729"/>
        <v>0</v>
      </c>
      <c r="AO237" s="142">
        <f t="shared" si="729"/>
        <v>0</v>
      </c>
      <c r="AP237" s="142">
        <f t="shared" si="729"/>
        <v>0</v>
      </c>
      <c r="AQ237" s="142">
        <f t="shared" si="729"/>
        <v>0</v>
      </c>
      <c r="AR237" s="373"/>
    </row>
    <row r="238" spans="1:44" ht="21.75" customHeight="1" x14ac:dyDescent="0.25">
      <c r="A238" s="370"/>
      <c r="B238" s="371"/>
      <c r="C238" s="371"/>
      <c r="D238" s="179" t="s">
        <v>43</v>
      </c>
      <c r="E238" s="281">
        <f t="shared" si="512"/>
        <v>4226.24</v>
      </c>
      <c r="F238" s="281">
        <f t="shared" si="513"/>
        <v>1225.78</v>
      </c>
      <c r="G238" s="252">
        <f t="shared" ref="G238:G341" si="730">F238/E238</f>
        <v>0.29004031952752329</v>
      </c>
      <c r="H238" s="142">
        <f t="shared" ref="H238:AQ238" si="731">H243+H248+H253+H258+H263</f>
        <v>1225.78</v>
      </c>
      <c r="I238" s="142">
        <f t="shared" si="731"/>
        <v>1225.78</v>
      </c>
      <c r="J238" s="142">
        <f t="shared" si="731"/>
        <v>0</v>
      </c>
      <c r="K238" s="142">
        <f t="shared" si="731"/>
        <v>0</v>
      </c>
      <c r="L238" s="142">
        <f t="shared" si="731"/>
        <v>0</v>
      </c>
      <c r="M238" s="142">
        <f t="shared" si="731"/>
        <v>0</v>
      </c>
      <c r="N238" s="142">
        <f t="shared" si="731"/>
        <v>0</v>
      </c>
      <c r="O238" s="142">
        <f t="shared" si="731"/>
        <v>0</v>
      </c>
      <c r="P238" s="142">
        <f t="shared" si="731"/>
        <v>0</v>
      </c>
      <c r="Q238" s="142">
        <f t="shared" si="731"/>
        <v>0</v>
      </c>
      <c r="R238" s="142">
        <f t="shared" si="731"/>
        <v>0</v>
      </c>
      <c r="S238" s="142">
        <f t="shared" si="731"/>
        <v>0</v>
      </c>
      <c r="T238" s="142">
        <f t="shared" si="731"/>
        <v>0</v>
      </c>
      <c r="U238" s="142">
        <f t="shared" si="731"/>
        <v>0</v>
      </c>
      <c r="V238" s="142">
        <f t="shared" si="731"/>
        <v>0</v>
      </c>
      <c r="W238" s="142">
        <f t="shared" si="731"/>
        <v>0</v>
      </c>
      <c r="X238" s="142">
        <f t="shared" si="731"/>
        <v>0</v>
      </c>
      <c r="Y238" s="142">
        <f t="shared" si="731"/>
        <v>0</v>
      </c>
      <c r="Z238" s="142">
        <f t="shared" si="731"/>
        <v>0</v>
      </c>
      <c r="AA238" s="142">
        <f t="shared" si="731"/>
        <v>0</v>
      </c>
      <c r="AB238" s="142">
        <f t="shared" si="731"/>
        <v>0</v>
      </c>
      <c r="AC238" s="142">
        <f t="shared" si="731"/>
        <v>500</v>
      </c>
      <c r="AD238" s="142">
        <f t="shared" si="731"/>
        <v>0</v>
      </c>
      <c r="AE238" s="142">
        <f t="shared" si="731"/>
        <v>0</v>
      </c>
      <c r="AF238" s="142">
        <f t="shared" si="731"/>
        <v>500</v>
      </c>
      <c r="AG238" s="142">
        <f t="shared" si="731"/>
        <v>0</v>
      </c>
      <c r="AH238" s="142">
        <f t="shared" si="731"/>
        <v>0</v>
      </c>
      <c r="AI238" s="142">
        <f t="shared" si="731"/>
        <v>500</v>
      </c>
      <c r="AJ238" s="142">
        <f t="shared" si="731"/>
        <v>0</v>
      </c>
      <c r="AK238" s="142">
        <f t="shared" si="731"/>
        <v>0</v>
      </c>
      <c r="AL238" s="142">
        <f t="shared" si="731"/>
        <v>274.22000000000003</v>
      </c>
      <c r="AM238" s="142">
        <f t="shared" si="731"/>
        <v>0</v>
      </c>
      <c r="AN238" s="142">
        <f t="shared" si="731"/>
        <v>0</v>
      </c>
      <c r="AO238" s="142">
        <f t="shared" si="731"/>
        <v>1226.24</v>
      </c>
      <c r="AP238" s="142">
        <f t="shared" si="731"/>
        <v>0</v>
      </c>
      <c r="AQ238" s="142">
        <f t="shared" si="731"/>
        <v>0</v>
      </c>
      <c r="AR238" s="373"/>
    </row>
    <row r="239" spans="1:44" ht="34.9" customHeight="1" x14ac:dyDescent="0.25">
      <c r="A239" s="370"/>
      <c r="B239" s="371"/>
      <c r="C239" s="371"/>
      <c r="D239" s="224" t="s">
        <v>265</v>
      </c>
      <c r="E239" s="281">
        <f t="shared" si="512"/>
        <v>0</v>
      </c>
      <c r="F239" s="281">
        <f t="shared" si="513"/>
        <v>0</v>
      </c>
      <c r="G239" s="252" t="e">
        <f t="shared" si="730"/>
        <v>#DIV/0!</v>
      </c>
      <c r="H239" s="142"/>
      <c r="I239" s="142"/>
      <c r="J239" s="149"/>
      <c r="K239" s="142"/>
      <c r="L239" s="142"/>
      <c r="M239" s="149"/>
      <c r="N239" s="142"/>
      <c r="O239" s="142"/>
      <c r="P239" s="149"/>
      <c r="Q239" s="142"/>
      <c r="R239" s="142"/>
      <c r="S239" s="149"/>
      <c r="T239" s="142"/>
      <c r="U239" s="142"/>
      <c r="V239" s="149"/>
      <c r="W239" s="142"/>
      <c r="X239" s="142"/>
      <c r="Y239" s="149"/>
      <c r="Z239" s="142"/>
      <c r="AA239" s="142"/>
      <c r="AB239" s="149"/>
      <c r="AC239" s="142"/>
      <c r="AD239" s="142"/>
      <c r="AE239" s="149"/>
      <c r="AF239" s="142"/>
      <c r="AG239" s="142"/>
      <c r="AH239" s="149"/>
      <c r="AI239" s="142"/>
      <c r="AJ239" s="142"/>
      <c r="AK239" s="149"/>
      <c r="AL239" s="142"/>
      <c r="AM239" s="142"/>
      <c r="AN239" s="149"/>
      <c r="AO239" s="142"/>
      <c r="AP239" s="142"/>
      <c r="AQ239" s="149"/>
      <c r="AR239" s="373"/>
    </row>
    <row r="240" spans="1:44" ht="18.75" customHeight="1" x14ac:dyDescent="0.25">
      <c r="A240" s="370" t="s">
        <v>409</v>
      </c>
      <c r="B240" s="371" t="s">
        <v>406</v>
      </c>
      <c r="C240" s="371" t="s">
        <v>390</v>
      </c>
      <c r="D240" s="150" t="s">
        <v>41</v>
      </c>
      <c r="E240" s="281">
        <f t="shared" ref="E240:E249" si="732">H240+K240+N240+Q240+T240+W240+Z240+AC240+AF240+AI240+AL240+AO240</f>
        <v>5794.88</v>
      </c>
      <c r="F240" s="281">
        <f t="shared" ref="F240:F249" si="733">I240+L240+O240+R240+U240+X240+AA240+AD240+AG240+AJ240+AM240+AP240</f>
        <v>1225.78</v>
      </c>
      <c r="G240" s="252">
        <f t="shared" si="730"/>
        <v>0.21152810757082113</v>
      </c>
      <c r="H240" s="146">
        <f>H241+H242+H243</f>
        <v>1225.78</v>
      </c>
      <c r="I240" s="146">
        <f t="shared" ref="I240" si="734">I241+I242+I243</f>
        <v>1225.78</v>
      </c>
      <c r="J240" s="146">
        <f>I240/H240*100</f>
        <v>100</v>
      </c>
      <c r="K240" s="146">
        <f t="shared" ref="K240:L240" si="735">K241+K242+K243</f>
        <v>0</v>
      </c>
      <c r="L240" s="146">
        <f t="shared" si="735"/>
        <v>0</v>
      </c>
      <c r="M240" s="146" t="e">
        <f>L240/K240*100</f>
        <v>#DIV/0!</v>
      </c>
      <c r="N240" s="146">
        <f t="shared" ref="N240:O240" si="736">N241+N242+N243</f>
        <v>0</v>
      </c>
      <c r="O240" s="146">
        <f t="shared" si="736"/>
        <v>0</v>
      </c>
      <c r="P240" s="146" t="e">
        <f>O240/N240*100</f>
        <v>#DIV/0!</v>
      </c>
      <c r="Q240" s="146">
        <f t="shared" ref="Q240:R240" si="737">Q241+Q242+Q243</f>
        <v>0</v>
      </c>
      <c r="R240" s="146">
        <f t="shared" si="737"/>
        <v>0</v>
      </c>
      <c r="S240" s="146" t="e">
        <f>R240/Q240*100</f>
        <v>#DIV/0!</v>
      </c>
      <c r="T240" s="146">
        <f t="shared" ref="T240:U240" si="738">T241+T242+T243</f>
        <v>0</v>
      </c>
      <c r="U240" s="146">
        <f t="shared" si="738"/>
        <v>0</v>
      </c>
      <c r="V240" s="146" t="e">
        <f>U240/T240*100</f>
        <v>#DIV/0!</v>
      </c>
      <c r="W240" s="146">
        <f t="shared" ref="W240:X240" si="739">W241+W242+W243</f>
        <v>0</v>
      </c>
      <c r="X240" s="146">
        <f t="shared" si="739"/>
        <v>0</v>
      </c>
      <c r="Y240" s="146" t="e">
        <f>X240/W240*100</f>
        <v>#DIV/0!</v>
      </c>
      <c r="Z240" s="146">
        <f t="shared" ref="Z240:AA240" si="740">Z241+Z242+Z243</f>
        <v>0</v>
      </c>
      <c r="AA240" s="146">
        <f t="shared" si="740"/>
        <v>0</v>
      </c>
      <c r="AB240" s="146" t="e">
        <f>AA240/Z240*100</f>
        <v>#DIV/0!</v>
      </c>
      <c r="AC240" s="146">
        <f t="shared" ref="AC240:AD240" si="741">AC241+AC242+AC243</f>
        <v>1022.88</v>
      </c>
      <c r="AD240" s="146">
        <f t="shared" si="741"/>
        <v>0</v>
      </c>
      <c r="AE240" s="146">
        <f>AD240/AC240*100</f>
        <v>0</v>
      </c>
      <c r="AF240" s="146">
        <f t="shared" ref="AF240:AG240" si="742">AF241+AF242+AF243</f>
        <v>1022.88</v>
      </c>
      <c r="AG240" s="146">
        <f t="shared" si="742"/>
        <v>0</v>
      </c>
      <c r="AH240" s="146">
        <f>AG240/AF240*100</f>
        <v>0</v>
      </c>
      <c r="AI240" s="146">
        <f t="shared" ref="AI240:AJ240" si="743">AI241+AI242+AI243</f>
        <v>1022.88</v>
      </c>
      <c r="AJ240" s="146">
        <f t="shared" si="743"/>
        <v>0</v>
      </c>
      <c r="AK240" s="146">
        <f>AJ240/AI240*100</f>
        <v>0</v>
      </c>
      <c r="AL240" s="146">
        <f t="shared" ref="AL240:AM240" si="744">AL241+AL242+AL243</f>
        <v>274.22000000000003</v>
      </c>
      <c r="AM240" s="146">
        <f t="shared" si="744"/>
        <v>0</v>
      </c>
      <c r="AN240" s="146">
        <f>AM240/AL240*100</f>
        <v>0</v>
      </c>
      <c r="AO240" s="146">
        <f t="shared" ref="AO240:AP240" si="745">AO241+AO242+AO243</f>
        <v>1226.24</v>
      </c>
      <c r="AP240" s="146">
        <f t="shared" si="745"/>
        <v>0</v>
      </c>
      <c r="AQ240" s="146">
        <f>AP240/AO240*100</f>
        <v>0</v>
      </c>
      <c r="AR240" s="372"/>
    </row>
    <row r="241" spans="1:44" ht="31.9" customHeight="1" x14ac:dyDescent="0.25">
      <c r="A241" s="370"/>
      <c r="B241" s="371"/>
      <c r="C241" s="371"/>
      <c r="D241" s="178" t="s">
        <v>37</v>
      </c>
      <c r="E241" s="281">
        <f t="shared" si="732"/>
        <v>0</v>
      </c>
      <c r="F241" s="281">
        <f t="shared" si="733"/>
        <v>0</v>
      </c>
      <c r="G241" s="252" t="e">
        <f t="shared" si="730"/>
        <v>#DIV/0!</v>
      </c>
      <c r="H241" s="142"/>
      <c r="I241" s="142"/>
      <c r="J241" s="149"/>
      <c r="K241" s="142"/>
      <c r="L241" s="142"/>
      <c r="M241" s="149"/>
      <c r="N241" s="142"/>
      <c r="O241" s="142"/>
      <c r="P241" s="149"/>
      <c r="Q241" s="142"/>
      <c r="R241" s="142"/>
      <c r="S241" s="149"/>
      <c r="T241" s="142"/>
      <c r="U241" s="142"/>
      <c r="V241" s="149"/>
      <c r="W241" s="142"/>
      <c r="X241" s="142"/>
      <c r="Y241" s="149"/>
      <c r="Z241" s="142"/>
      <c r="AA241" s="142"/>
      <c r="AB241" s="149"/>
      <c r="AC241" s="142"/>
      <c r="AD241" s="142"/>
      <c r="AE241" s="149"/>
      <c r="AF241" s="142"/>
      <c r="AG241" s="142"/>
      <c r="AH241" s="149"/>
      <c r="AI241" s="142"/>
      <c r="AJ241" s="142"/>
      <c r="AK241" s="149"/>
      <c r="AL241" s="142"/>
      <c r="AM241" s="142"/>
      <c r="AN241" s="149"/>
      <c r="AO241" s="142"/>
      <c r="AP241" s="142"/>
      <c r="AQ241" s="149"/>
      <c r="AR241" s="373"/>
    </row>
    <row r="242" spans="1:44" ht="34.9" customHeight="1" x14ac:dyDescent="0.25">
      <c r="A242" s="370"/>
      <c r="B242" s="371"/>
      <c r="C242" s="371"/>
      <c r="D242" s="178" t="s">
        <v>2</v>
      </c>
      <c r="E242" s="281">
        <f t="shared" si="732"/>
        <v>1568.6399999999999</v>
      </c>
      <c r="F242" s="281">
        <f t="shared" si="733"/>
        <v>0</v>
      </c>
      <c r="G242" s="252">
        <f t="shared" si="730"/>
        <v>0</v>
      </c>
      <c r="H242" s="142"/>
      <c r="I242" s="142"/>
      <c r="J242" s="149"/>
      <c r="K242" s="142"/>
      <c r="L242" s="142"/>
      <c r="M242" s="149"/>
      <c r="N242" s="142"/>
      <c r="O242" s="142"/>
      <c r="P242" s="149"/>
      <c r="Q242" s="142"/>
      <c r="R242" s="142"/>
      <c r="S242" s="149"/>
      <c r="T242" s="142"/>
      <c r="U242" s="142"/>
      <c r="V242" s="149"/>
      <c r="W242" s="142"/>
      <c r="X242" s="142"/>
      <c r="Y242" s="149"/>
      <c r="Z242" s="142"/>
      <c r="AA242" s="142"/>
      <c r="AB242" s="149"/>
      <c r="AC242" s="142">
        <v>522.88</v>
      </c>
      <c r="AD242" s="142"/>
      <c r="AE242" s="149"/>
      <c r="AF242" s="142">
        <v>522.88</v>
      </c>
      <c r="AG242" s="142"/>
      <c r="AH242" s="149"/>
      <c r="AI242" s="142">
        <v>522.88</v>
      </c>
      <c r="AJ242" s="142"/>
      <c r="AK242" s="149"/>
      <c r="AL242" s="142"/>
      <c r="AM242" s="142"/>
      <c r="AN242" s="149"/>
      <c r="AO242" s="142"/>
      <c r="AP242" s="142"/>
      <c r="AQ242" s="149"/>
      <c r="AR242" s="373"/>
    </row>
    <row r="243" spans="1:44" ht="21.75" customHeight="1" x14ac:dyDescent="0.25">
      <c r="A243" s="370"/>
      <c r="B243" s="371"/>
      <c r="C243" s="371"/>
      <c r="D243" s="179" t="s">
        <v>43</v>
      </c>
      <c r="E243" s="281">
        <f t="shared" si="732"/>
        <v>4226.24</v>
      </c>
      <c r="F243" s="281">
        <f t="shared" si="733"/>
        <v>1225.78</v>
      </c>
      <c r="G243" s="252">
        <f t="shared" ref="G243:G249" si="746">F243/E243</f>
        <v>0.29004031952752329</v>
      </c>
      <c r="H243" s="142">
        <v>1225.78</v>
      </c>
      <c r="I243" s="142">
        <v>1225.78</v>
      </c>
      <c r="J243" s="149"/>
      <c r="K243" s="142"/>
      <c r="L243" s="142"/>
      <c r="M243" s="149"/>
      <c r="N243" s="142"/>
      <c r="O243" s="142"/>
      <c r="P243" s="149"/>
      <c r="Q243" s="142"/>
      <c r="R243" s="142"/>
      <c r="S243" s="149"/>
      <c r="T243" s="142"/>
      <c r="U243" s="142"/>
      <c r="V243" s="149"/>
      <c r="W243" s="142"/>
      <c r="X243" s="142"/>
      <c r="Y243" s="149"/>
      <c r="Z243" s="142"/>
      <c r="AA243" s="142"/>
      <c r="AB243" s="149"/>
      <c r="AC243" s="142">
        <v>500</v>
      </c>
      <c r="AD243" s="142"/>
      <c r="AE243" s="149"/>
      <c r="AF243" s="142">
        <v>500</v>
      </c>
      <c r="AG243" s="142"/>
      <c r="AH243" s="149"/>
      <c r="AI243" s="142">
        <v>500</v>
      </c>
      <c r="AJ243" s="142"/>
      <c r="AK243" s="149"/>
      <c r="AL243" s="142">
        <f>500-225.78</f>
        <v>274.22000000000003</v>
      </c>
      <c r="AM243" s="142"/>
      <c r="AN243" s="149"/>
      <c r="AO243" s="142">
        <v>1226.24</v>
      </c>
      <c r="AP243" s="142"/>
      <c r="AQ243" s="149"/>
      <c r="AR243" s="373"/>
    </row>
    <row r="244" spans="1:44" ht="34.9" customHeight="1" x14ac:dyDescent="0.25">
      <c r="A244" s="370"/>
      <c r="B244" s="371"/>
      <c r="C244" s="371"/>
      <c r="D244" s="224" t="s">
        <v>265</v>
      </c>
      <c r="E244" s="281">
        <f t="shared" si="732"/>
        <v>0</v>
      </c>
      <c r="F244" s="281">
        <f t="shared" si="733"/>
        <v>0</v>
      </c>
      <c r="G244" s="252" t="e">
        <f t="shared" si="746"/>
        <v>#DIV/0!</v>
      </c>
      <c r="H244" s="142"/>
      <c r="I244" s="142"/>
      <c r="J244" s="149"/>
      <c r="K244" s="142"/>
      <c r="L244" s="142"/>
      <c r="M244" s="149"/>
      <c r="N244" s="142"/>
      <c r="O244" s="142"/>
      <c r="P244" s="149"/>
      <c r="Q244" s="142"/>
      <c r="R244" s="142"/>
      <c r="S244" s="149"/>
      <c r="T244" s="142"/>
      <c r="U244" s="142"/>
      <c r="V244" s="149"/>
      <c r="W244" s="142"/>
      <c r="X244" s="142"/>
      <c r="Y244" s="149"/>
      <c r="Z244" s="142"/>
      <c r="AA244" s="142"/>
      <c r="AB244" s="149"/>
      <c r="AC244" s="142"/>
      <c r="AD244" s="142"/>
      <c r="AE244" s="149"/>
      <c r="AF244" s="142"/>
      <c r="AG244" s="142"/>
      <c r="AH244" s="149"/>
      <c r="AI244" s="142"/>
      <c r="AJ244" s="142"/>
      <c r="AK244" s="149"/>
      <c r="AL244" s="142"/>
      <c r="AM244" s="142"/>
      <c r="AN244" s="149"/>
      <c r="AO244" s="142"/>
      <c r="AP244" s="142"/>
      <c r="AQ244" s="149"/>
      <c r="AR244" s="373"/>
    </row>
    <row r="245" spans="1:44" ht="18.75" customHeight="1" x14ac:dyDescent="0.25">
      <c r="A245" s="370" t="s">
        <v>408</v>
      </c>
      <c r="B245" s="371" t="s">
        <v>413</v>
      </c>
      <c r="C245" s="371" t="s">
        <v>390</v>
      </c>
      <c r="D245" s="150" t="s">
        <v>41</v>
      </c>
      <c r="E245" s="281">
        <f t="shared" si="732"/>
        <v>92.16</v>
      </c>
      <c r="F245" s="281">
        <f t="shared" si="733"/>
        <v>92.16</v>
      </c>
      <c r="G245" s="252">
        <f t="shared" si="746"/>
        <v>1</v>
      </c>
      <c r="H245" s="146">
        <f>H246+H247+H248</f>
        <v>0</v>
      </c>
      <c r="I245" s="146">
        <f t="shared" ref="I245" si="747">I246+I247+I248</f>
        <v>0</v>
      </c>
      <c r="J245" s="146" t="e">
        <f>I245/H245*100</f>
        <v>#DIV/0!</v>
      </c>
      <c r="K245" s="146">
        <f t="shared" ref="K245:L245" si="748">K246+K247+K248</f>
        <v>0</v>
      </c>
      <c r="L245" s="146">
        <f t="shared" si="748"/>
        <v>0</v>
      </c>
      <c r="M245" s="146" t="e">
        <f>L245/K245*100</f>
        <v>#DIV/0!</v>
      </c>
      <c r="N245" s="146">
        <f t="shared" ref="N245:O245" si="749">N246+N247+N248</f>
        <v>92.16</v>
      </c>
      <c r="O245" s="146">
        <f t="shared" si="749"/>
        <v>92.16</v>
      </c>
      <c r="P245" s="146">
        <f>O245/N245*100</f>
        <v>100</v>
      </c>
      <c r="Q245" s="146">
        <f t="shared" ref="Q245:R245" si="750">Q246+Q247+Q248</f>
        <v>0</v>
      </c>
      <c r="R245" s="146">
        <f t="shared" si="750"/>
        <v>0</v>
      </c>
      <c r="S245" s="146" t="e">
        <f>R245/Q245*100</f>
        <v>#DIV/0!</v>
      </c>
      <c r="T245" s="146">
        <f t="shared" ref="T245:U245" si="751">T246+T247+T248</f>
        <v>0</v>
      </c>
      <c r="U245" s="146">
        <f t="shared" si="751"/>
        <v>0</v>
      </c>
      <c r="V245" s="146" t="e">
        <f>U245/T245*100</f>
        <v>#DIV/0!</v>
      </c>
      <c r="W245" s="146">
        <f t="shared" ref="W245:X245" si="752">W246+W247+W248</f>
        <v>0</v>
      </c>
      <c r="X245" s="146">
        <f t="shared" si="752"/>
        <v>0</v>
      </c>
      <c r="Y245" s="146" t="e">
        <f>X245/W245*100</f>
        <v>#DIV/0!</v>
      </c>
      <c r="Z245" s="146">
        <f t="shared" ref="Z245:AA245" si="753">Z246+Z247+Z248</f>
        <v>0</v>
      </c>
      <c r="AA245" s="146">
        <f t="shared" si="753"/>
        <v>0</v>
      </c>
      <c r="AB245" s="146" t="e">
        <f>AA245/Z245*100</f>
        <v>#DIV/0!</v>
      </c>
      <c r="AC245" s="146">
        <f t="shared" ref="AC245:AD245" si="754">AC246+AC247+AC248</f>
        <v>0</v>
      </c>
      <c r="AD245" s="146">
        <f t="shared" si="754"/>
        <v>0</v>
      </c>
      <c r="AE245" s="146" t="e">
        <f>AD245/AC245*100</f>
        <v>#DIV/0!</v>
      </c>
      <c r="AF245" s="146">
        <f t="shared" ref="AF245:AG245" si="755">AF246+AF247+AF248</f>
        <v>0</v>
      </c>
      <c r="AG245" s="146">
        <f t="shared" si="755"/>
        <v>0</v>
      </c>
      <c r="AH245" s="146" t="e">
        <f>AG245/AF245*100</f>
        <v>#DIV/0!</v>
      </c>
      <c r="AI245" s="146">
        <f t="shared" ref="AI245:AJ245" si="756">AI246+AI247+AI248</f>
        <v>0</v>
      </c>
      <c r="AJ245" s="146">
        <f t="shared" si="756"/>
        <v>0</v>
      </c>
      <c r="AK245" s="146" t="e">
        <f>AJ245/AI245*100</f>
        <v>#DIV/0!</v>
      </c>
      <c r="AL245" s="146">
        <f t="shared" ref="AL245:AM245" si="757">AL246+AL247+AL248</f>
        <v>0</v>
      </c>
      <c r="AM245" s="146">
        <f t="shared" si="757"/>
        <v>0</v>
      </c>
      <c r="AN245" s="146" t="e">
        <f>AM245/AL245*100</f>
        <v>#DIV/0!</v>
      </c>
      <c r="AO245" s="146">
        <f t="shared" ref="AO245:AP245" si="758">AO246+AO247+AO248</f>
        <v>0</v>
      </c>
      <c r="AP245" s="146">
        <f t="shared" si="758"/>
        <v>0</v>
      </c>
      <c r="AQ245" s="146" t="e">
        <f>AP245/AO245*100</f>
        <v>#DIV/0!</v>
      </c>
      <c r="AR245" s="372"/>
    </row>
    <row r="246" spans="1:44" ht="31.9" customHeight="1" x14ac:dyDescent="0.25">
      <c r="A246" s="370"/>
      <c r="B246" s="371"/>
      <c r="C246" s="371"/>
      <c r="D246" s="178" t="s">
        <v>37</v>
      </c>
      <c r="E246" s="281">
        <f t="shared" si="732"/>
        <v>0</v>
      </c>
      <c r="F246" s="281">
        <f t="shared" si="733"/>
        <v>0</v>
      </c>
      <c r="G246" s="252" t="e">
        <f t="shared" si="746"/>
        <v>#DIV/0!</v>
      </c>
      <c r="H246" s="142"/>
      <c r="I246" s="142"/>
      <c r="J246" s="149"/>
      <c r="K246" s="142"/>
      <c r="L246" s="142"/>
      <c r="M246" s="149"/>
      <c r="N246" s="142"/>
      <c r="O246" s="142"/>
      <c r="P246" s="149"/>
      <c r="Q246" s="142"/>
      <c r="R246" s="142"/>
      <c r="S246" s="149"/>
      <c r="T246" s="142"/>
      <c r="U246" s="142"/>
      <c r="V246" s="149"/>
      <c r="W246" s="142"/>
      <c r="X246" s="142"/>
      <c r="Y246" s="149"/>
      <c r="Z246" s="142"/>
      <c r="AA246" s="142"/>
      <c r="AB246" s="149"/>
      <c r="AC246" s="142"/>
      <c r="AD246" s="142"/>
      <c r="AE246" s="149"/>
      <c r="AF246" s="142"/>
      <c r="AG246" s="142"/>
      <c r="AH246" s="149"/>
      <c r="AI246" s="142"/>
      <c r="AJ246" s="142"/>
      <c r="AK246" s="149"/>
      <c r="AL246" s="142"/>
      <c r="AM246" s="142"/>
      <c r="AN246" s="149"/>
      <c r="AO246" s="142"/>
      <c r="AP246" s="142"/>
      <c r="AQ246" s="149"/>
      <c r="AR246" s="373"/>
    </row>
    <row r="247" spans="1:44" ht="34.9" customHeight="1" x14ac:dyDescent="0.25">
      <c r="A247" s="370"/>
      <c r="B247" s="371"/>
      <c r="C247" s="371"/>
      <c r="D247" s="178" t="s">
        <v>2</v>
      </c>
      <c r="E247" s="281">
        <f t="shared" si="732"/>
        <v>92.16</v>
      </c>
      <c r="F247" s="281">
        <f t="shared" si="733"/>
        <v>92.16</v>
      </c>
      <c r="G247" s="252">
        <f t="shared" si="746"/>
        <v>1</v>
      </c>
      <c r="H247" s="142"/>
      <c r="I247" s="142"/>
      <c r="J247" s="149"/>
      <c r="K247" s="142"/>
      <c r="L247" s="142"/>
      <c r="M247" s="149"/>
      <c r="N247" s="257">
        <v>92.16</v>
      </c>
      <c r="O247" s="257">
        <v>92.16</v>
      </c>
      <c r="P247" s="149"/>
      <c r="Q247" s="142"/>
      <c r="R247" s="142"/>
      <c r="S247" s="149"/>
      <c r="T247" s="257"/>
      <c r="U247" s="142"/>
      <c r="V247" s="149"/>
      <c r="W247" s="142"/>
      <c r="X247" s="142"/>
      <c r="Y247" s="149"/>
      <c r="Z247" s="142"/>
      <c r="AA247" s="142"/>
      <c r="AB247" s="149"/>
      <c r="AC247" s="142"/>
      <c r="AD247" s="142"/>
      <c r="AE247" s="149"/>
      <c r="AF247" s="142"/>
      <c r="AG247" s="142"/>
      <c r="AH247" s="149"/>
      <c r="AI247" s="142"/>
      <c r="AJ247" s="142"/>
      <c r="AK247" s="149"/>
      <c r="AL247" s="142"/>
      <c r="AM247" s="142"/>
      <c r="AN247" s="149"/>
      <c r="AO247" s="142"/>
      <c r="AP247" s="142"/>
      <c r="AQ247" s="149"/>
      <c r="AR247" s="373"/>
    </row>
    <row r="248" spans="1:44" ht="21.75" customHeight="1" x14ac:dyDescent="0.25">
      <c r="A248" s="370"/>
      <c r="B248" s="371"/>
      <c r="C248" s="371"/>
      <c r="D248" s="179" t="s">
        <v>43</v>
      </c>
      <c r="E248" s="281">
        <f t="shared" si="732"/>
        <v>0</v>
      </c>
      <c r="F248" s="281">
        <f t="shared" si="733"/>
        <v>0</v>
      </c>
      <c r="G248" s="252" t="e">
        <f t="shared" si="746"/>
        <v>#DIV/0!</v>
      </c>
      <c r="H248" s="142"/>
      <c r="I248" s="142"/>
      <c r="J248" s="149"/>
      <c r="K248" s="142"/>
      <c r="L248" s="142"/>
      <c r="M248" s="149"/>
      <c r="N248" s="142"/>
      <c r="O248" s="142"/>
      <c r="P248" s="149"/>
      <c r="Q248" s="142"/>
      <c r="R248" s="142"/>
      <c r="S248" s="149"/>
      <c r="T248" s="142"/>
      <c r="U248" s="142"/>
      <c r="V248" s="149"/>
      <c r="W248" s="142"/>
      <c r="X248" s="142"/>
      <c r="Y248" s="149"/>
      <c r="Z248" s="142"/>
      <c r="AA248" s="142"/>
      <c r="AB248" s="149"/>
      <c r="AC248" s="142"/>
      <c r="AD248" s="142"/>
      <c r="AE248" s="149"/>
      <c r="AF248" s="142"/>
      <c r="AG248" s="142"/>
      <c r="AH248" s="149"/>
      <c r="AI248" s="142"/>
      <c r="AJ248" s="142"/>
      <c r="AK248" s="149"/>
      <c r="AL248" s="142"/>
      <c r="AM248" s="142"/>
      <c r="AN248" s="149"/>
      <c r="AO248" s="142"/>
      <c r="AP248" s="142"/>
      <c r="AQ248" s="149"/>
      <c r="AR248" s="373"/>
    </row>
    <row r="249" spans="1:44" ht="34.9" customHeight="1" x14ac:dyDescent="0.25">
      <c r="A249" s="370"/>
      <c r="B249" s="371"/>
      <c r="C249" s="371"/>
      <c r="D249" s="224" t="s">
        <v>265</v>
      </c>
      <c r="E249" s="281">
        <f t="shared" si="732"/>
        <v>0</v>
      </c>
      <c r="F249" s="281">
        <f t="shared" si="733"/>
        <v>0</v>
      </c>
      <c r="G249" s="252" t="e">
        <f t="shared" si="746"/>
        <v>#DIV/0!</v>
      </c>
      <c r="H249" s="142"/>
      <c r="I249" s="142"/>
      <c r="J249" s="149"/>
      <c r="K249" s="142"/>
      <c r="L249" s="142"/>
      <c r="M249" s="149"/>
      <c r="N249" s="142"/>
      <c r="O249" s="142"/>
      <c r="P249" s="149"/>
      <c r="Q249" s="142"/>
      <c r="R249" s="142"/>
      <c r="S249" s="149"/>
      <c r="T249" s="142"/>
      <c r="U249" s="142"/>
      <c r="V249" s="149"/>
      <c r="W249" s="142"/>
      <c r="X249" s="142"/>
      <c r="Y249" s="149"/>
      <c r="Z249" s="142"/>
      <c r="AA249" s="142"/>
      <c r="AB249" s="149"/>
      <c r="AC249" s="142"/>
      <c r="AD249" s="142"/>
      <c r="AE249" s="149"/>
      <c r="AF249" s="142"/>
      <c r="AG249" s="142"/>
      <c r="AH249" s="149"/>
      <c r="AI249" s="142"/>
      <c r="AJ249" s="142"/>
      <c r="AK249" s="149"/>
      <c r="AL249" s="142"/>
      <c r="AM249" s="142"/>
      <c r="AN249" s="149"/>
      <c r="AO249" s="142"/>
      <c r="AP249" s="142"/>
      <c r="AQ249" s="149"/>
      <c r="AR249" s="373"/>
    </row>
    <row r="250" spans="1:44" ht="18.75" customHeight="1" x14ac:dyDescent="0.25">
      <c r="A250" s="370" t="s">
        <v>412</v>
      </c>
      <c r="B250" s="371" t="s">
        <v>414</v>
      </c>
      <c r="C250" s="371" t="s">
        <v>390</v>
      </c>
      <c r="D250" s="150" t="s">
        <v>41</v>
      </c>
      <c r="E250" s="281">
        <f t="shared" ref="E250:E264" si="759">H250+K250+N250+Q250+T250+W250+Z250+AC250+AF250+AI250+AL250+AO250</f>
        <v>100</v>
      </c>
      <c r="F250" s="281">
        <f t="shared" ref="F250:F264" si="760">I250+L250+O250+R250+U250+X250+AA250+AD250+AG250+AJ250+AM250+AP250</f>
        <v>100</v>
      </c>
      <c r="G250" s="252">
        <f t="shared" ref="G250:G264" si="761">F250/E250</f>
        <v>1</v>
      </c>
      <c r="H250" s="146">
        <f>H251+H252+H253</f>
        <v>0</v>
      </c>
      <c r="I250" s="146">
        <f t="shared" ref="I250" si="762">I251+I252+I253</f>
        <v>0</v>
      </c>
      <c r="J250" s="146" t="e">
        <f>I250/H250*100</f>
        <v>#DIV/0!</v>
      </c>
      <c r="K250" s="146">
        <f t="shared" ref="K250:L250" si="763">K251+K252+K253</f>
        <v>0</v>
      </c>
      <c r="L250" s="146">
        <f t="shared" si="763"/>
        <v>0</v>
      </c>
      <c r="M250" s="146" t="e">
        <f>L250/K250*100</f>
        <v>#DIV/0!</v>
      </c>
      <c r="N250" s="146">
        <f t="shared" ref="N250:O250" si="764">N251+N252+N253</f>
        <v>100</v>
      </c>
      <c r="O250" s="146">
        <f t="shared" si="764"/>
        <v>100</v>
      </c>
      <c r="P250" s="146">
        <f>O250/N250*100</f>
        <v>100</v>
      </c>
      <c r="Q250" s="146">
        <f t="shared" ref="Q250:R250" si="765">Q251+Q252+Q253</f>
        <v>0</v>
      </c>
      <c r="R250" s="146">
        <f t="shared" si="765"/>
        <v>0</v>
      </c>
      <c r="S250" s="146" t="e">
        <f>R250/Q250*100</f>
        <v>#DIV/0!</v>
      </c>
      <c r="T250" s="146">
        <f t="shared" ref="T250:U250" si="766">T251+T252+T253</f>
        <v>0</v>
      </c>
      <c r="U250" s="146">
        <f t="shared" si="766"/>
        <v>0</v>
      </c>
      <c r="V250" s="146" t="e">
        <f>U250/T250*100</f>
        <v>#DIV/0!</v>
      </c>
      <c r="W250" s="146">
        <f t="shared" ref="W250:X250" si="767">W251+W252+W253</f>
        <v>0</v>
      </c>
      <c r="X250" s="146">
        <f t="shared" si="767"/>
        <v>0</v>
      </c>
      <c r="Y250" s="146" t="e">
        <f>X250/W250*100</f>
        <v>#DIV/0!</v>
      </c>
      <c r="Z250" s="146">
        <f t="shared" ref="Z250:AA250" si="768">Z251+Z252+Z253</f>
        <v>0</v>
      </c>
      <c r="AA250" s="146">
        <f t="shared" si="768"/>
        <v>0</v>
      </c>
      <c r="AB250" s="146" t="e">
        <f>AA250/Z250*100</f>
        <v>#DIV/0!</v>
      </c>
      <c r="AC250" s="146">
        <f t="shared" ref="AC250:AD250" si="769">AC251+AC252+AC253</f>
        <v>0</v>
      </c>
      <c r="AD250" s="146">
        <f t="shared" si="769"/>
        <v>0</v>
      </c>
      <c r="AE250" s="146" t="e">
        <f>AD250/AC250*100</f>
        <v>#DIV/0!</v>
      </c>
      <c r="AF250" s="146">
        <f t="shared" ref="AF250:AG250" si="770">AF251+AF252+AF253</f>
        <v>0</v>
      </c>
      <c r="AG250" s="146">
        <f t="shared" si="770"/>
        <v>0</v>
      </c>
      <c r="AH250" s="146" t="e">
        <f>AG250/AF250*100</f>
        <v>#DIV/0!</v>
      </c>
      <c r="AI250" s="146">
        <f t="shared" ref="AI250:AJ250" si="771">AI251+AI252+AI253</f>
        <v>0</v>
      </c>
      <c r="AJ250" s="146">
        <f t="shared" si="771"/>
        <v>0</v>
      </c>
      <c r="AK250" s="146" t="e">
        <f>AJ250/AI250*100</f>
        <v>#DIV/0!</v>
      </c>
      <c r="AL250" s="146">
        <f t="shared" ref="AL250:AM250" si="772">AL251+AL252+AL253</f>
        <v>0</v>
      </c>
      <c r="AM250" s="146">
        <f t="shared" si="772"/>
        <v>0</v>
      </c>
      <c r="AN250" s="146" t="e">
        <f>AM250/AL250*100</f>
        <v>#DIV/0!</v>
      </c>
      <c r="AO250" s="146">
        <f t="shared" ref="AO250:AP250" si="773">AO251+AO252+AO253</f>
        <v>0</v>
      </c>
      <c r="AP250" s="146">
        <f t="shared" si="773"/>
        <v>0</v>
      </c>
      <c r="AQ250" s="146" t="e">
        <f>AP250/AO250*100</f>
        <v>#DIV/0!</v>
      </c>
      <c r="AR250" s="372"/>
    </row>
    <row r="251" spans="1:44" ht="31.9" customHeight="1" x14ac:dyDescent="0.25">
      <c r="A251" s="370"/>
      <c r="B251" s="371"/>
      <c r="C251" s="371"/>
      <c r="D251" s="178" t="s">
        <v>37</v>
      </c>
      <c r="E251" s="281">
        <f t="shared" si="759"/>
        <v>0</v>
      </c>
      <c r="F251" s="281">
        <f t="shared" si="760"/>
        <v>0</v>
      </c>
      <c r="G251" s="252" t="e">
        <f t="shared" si="761"/>
        <v>#DIV/0!</v>
      </c>
      <c r="H251" s="142"/>
      <c r="I251" s="142"/>
      <c r="J251" s="149"/>
      <c r="K251" s="142"/>
      <c r="L251" s="142"/>
      <c r="M251" s="149"/>
      <c r="N251" s="142"/>
      <c r="O251" s="142"/>
      <c r="P251" s="149"/>
      <c r="Q251" s="142"/>
      <c r="R251" s="142"/>
      <c r="S251" s="149"/>
      <c r="T251" s="142"/>
      <c r="U251" s="142"/>
      <c r="V251" s="149"/>
      <c r="W251" s="142"/>
      <c r="X251" s="142"/>
      <c r="Y251" s="149"/>
      <c r="Z251" s="142"/>
      <c r="AA251" s="142"/>
      <c r="AB251" s="149"/>
      <c r="AC251" s="142"/>
      <c r="AD251" s="142"/>
      <c r="AE251" s="149"/>
      <c r="AF251" s="142"/>
      <c r="AG251" s="142"/>
      <c r="AH251" s="149"/>
      <c r="AI251" s="142"/>
      <c r="AJ251" s="142"/>
      <c r="AK251" s="149"/>
      <c r="AL251" s="142"/>
      <c r="AM251" s="142"/>
      <c r="AN251" s="149"/>
      <c r="AO251" s="142"/>
      <c r="AP251" s="142"/>
      <c r="AQ251" s="149"/>
      <c r="AR251" s="373"/>
    </row>
    <row r="252" spans="1:44" ht="34.9" customHeight="1" x14ac:dyDescent="0.25">
      <c r="A252" s="370"/>
      <c r="B252" s="371"/>
      <c r="C252" s="371"/>
      <c r="D252" s="178" t="s">
        <v>2</v>
      </c>
      <c r="E252" s="281">
        <f t="shared" si="759"/>
        <v>100</v>
      </c>
      <c r="F252" s="281">
        <f t="shared" si="760"/>
        <v>100</v>
      </c>
      <c r="G252" s="252">
        <f t="shared" si="761"/>
        <v>1</v>
      </c>
      <c r="H252" s="142"/>
      <c r="I252" s="142"/>
      <c r="J252" s="149"/>
      <c r="K252" s="142"/>
      <c r="L252" s="142"/>
      <c r="M252" s="149"/>
      <c r="N252" s="257">
        <v>100</v>
      </c>
      <c r="O252" s="257">
        <v>100</v>
      </c>
      <c r="P252" s="149"/>
      <c r="Q252" s="142"/>
      <c r="R252" s="142"/>
      <c r="S252" s="149"/>
      <c r="T252" s="257"/>
      <c r="U252" s="142"/>
      <c r="V252" s="149"/>
      <c r="W252" s="142"/>
      <c r="X252" s="142"/>
      <c r="Y252" s="149"/>
      <c r="Z252" s="142"/>
      <c r="AA252" s="142"/>
      <c r="AB252" s="149"/>
      <c r="AC252" s="142"/>
      <c r="AD252" s="142"/>
      <c r="AE252" s="149"/>
      <c r="AF252" s="142"/>
      <c r="AG252" s="142"/>
      <c r="AH252" s="149"/>
      <c r="AI252" s="142"/>
      <c r="AJ252" s="142"/>
      <c r="AK252" s="149"/>
      <c r="AL252" s="142"/>
      <c r="AM252" s="142"/>
      <c r="AN252" s="149"/>
      <c r="AO252" s="142"/>
      <c r="AP252" s="142"/>
      <c r="AQ252" s="149"/>
      <c r="AR252" s="373"/>
    </row>
    <row r="253" spans="1:44" ht="21.75" customHeight="1" x14ac:dyDescent="0.25">
      <c r="A253" s="370"/>
      <c r="B253" s="371"/>
      <c r="C253" s="371"/>
      <c r="D253" s="179" t="s">
        <v>43</v>
      </c>
      <c r="E253" s="281">
        <f t="shared" si="759"/>
        <v>0</v>
      </c>
      <c r="F253" s="281">
        <f t="shared" si="760"/>
        <v>0</v>
      </c>
      <c r="G253" s="252" t="e">
        <f t="shared" si="761"/>
        <v>#DIV/0!</v>
      </c>
      <c r="H253" s="142"/>
      <c r="I253" s="142"/>
      <c r="J253" s="149"/>
      <c r="K253" s="142"/>
      <c r="L253" s="142"/>
      <c r="M253" s="149"/>
      <c r="N253" s="142"/>
      <c r="O253" s="142"/>
      <c r="P253" s="149"/>
      <c r="Q253" s="142"/>
      <c r="R253" s="142"/>
      <c r="S253" s="149"/>
      <c r="T253" s="142"/>
      <c r="U253" s="142"/>
      <c r="V253" s="149"/>
      <c r="W253" s="142"/>
      <c r="X253" s="142"/>
      <c r="Y253" s="149"/>
      <c r="Z253" s="142"/>
      <c r="AA253" s="142"/>
      <c r="AB253" s="149"/>
      <c r="AC253" s="142"/>
      <c r="AD253" s="142"/>
      <c r="AE253" s="149"/>
      <c r="AF253" s="142"/>
      <c r="AG253" s="142"/>
      <c r="AH253" s="149"/>
      <c r="AI253" s="142"/>
      <c r="AJ253" s="142"/>
      <c r="AK253" s="149"/>
      <c r="AL253" s="142"/>
      <c r="AM253" s="142"/>
      <c r="AN253" s="149"/>
      <c r="AO253" s="142"/>
      <c r="AP253" s="142"/>
      <c r="AQ253" s="149"/>
      <c r="AR253" s="373"/>
    </row>
    <row r="254" spans="1:44" ht="34.9" customHeight="1" x14ac:dyDescent="0.25">
      <c r="A254" s="370"/>
      <c r="B254" s="371"/>
      <c r="C254" s="371"/>
      <c r="D254" s="224" t="s">
        <v>265</v>
      </c>
      <c r="E254" s="281">
        <f t="shared" si="759"/>
        <v>0</v>
      </c>
      <c r="F254" s="281">
        <f t="shared" si="760"/>
        <v>0</v>
      </c>
      <c r="G254" s="252" t="e">
        <f t="shared" si="761"/>
        <v>#DIV/0!</v>
      </c>
      <c r="H254" s="142"/>
      <c r="I254" s="142"/>
      <c r="J254" s="149"/>
      <c r="K254" s="142"/>
      <c r="L254" s="142"/>
      <c r="M254" s="149"/>
      <c r="N254" s="142"/>
      <c r="O254" s="142"/>
      <c r="P254" s="149"/>
      <c r="Q254" s="142"/>
      <c r="R254" s="142"/>
      <c r="S254" s="149"/>
      <c r="T254" s="142"/>
      <c r="U254" s="142"/>
      <c r="V254" s="149"/>
      <c r="W254" s="142"/>
      <c r="X254" s="142"/>
      <c r="Y254" s="149"/>
      <c r="Z254" s="142"/>
      <c r="AA254" s="142"/>
      <c r="AB254" s="149"/>
      <c r="AC254" s="142"/>
      <c r="AD254" s="142"/>
      <c r="AE254" s="149"/>
      <c r="AF254" s="142"/>
      <c r="AG254" s="142"/>
      <c r="AH254" s="149"/>
      <c r="AI254" s="142"/>
      <c r="AJ254" s="142"/>
      <c r="AK254" s="149"/>
      <c r="AL254" s="142"/>
      <c r="AM254" s="142"/>
      <c r="AN254" s="149"/>
      <c r="AO254" s="142"/>
      <c r="AP254" s="142"/>
      <c r="AQ254" s="149"/>
      <c r="AR254" s="373"/>
    </row>
    <row r="255" spans="1:44" ht="18.75" customHeight="1" x14ac:dyDescent="0.25">
      <c r="A255" s="370" t="s">
        <v>411</v>
      </c>
      <c r="B255" s="371" t="s">
        <v>415</v>
      </c>
      <c r="C255" s="371" t="s">
        <v>390</v>
      </c>
      <c r="D255" s="150" t="s">
        <v>41</v>
      </c>
      <c r="E255" s="281">
        <f t="shared" si="759"/>
        <v>100</v>
      </c>
      <c r="F255" s="281">
        <f t="shared" si="760"/>
        <v>100</v>
      </c>
      <c r="G255" s="252">
        <f t="shared" si="761"/>
        <v>1</v>
      </c>
      <c r="H255" s="146">
        <f>H256+H257+H258</f>
        <v>0</v>
      </c>
      <c r="I255" s="146">
        <f t="shared" ref="I255" si="774">I256+I257+I258</f>
        <v>0</v>
      </c>
      <c r="J255" s="146" t="e">
        <f>I255/H255*100</f>
        <v>#DIV/0!</v>
      </c>
      <c r="K255" s="146">
        <f t="shared" ref="K255:L255" si="775">K256+K257+K258</f>
        <v>0</v>
      </c>
      <c r="L255" s="146">
        <f t="shared" si="775"/>
        <v>0</v>
      </c>
      <c r="M255" s="146" t="e">
        <f>L255/K255*100</f>
        <v>#DIV/0!</v>
      </c>
      <c r="N255" s="146">
        <f t="shared" ref="N255:O255" si="776">N256+N257+N258</f>
        <v>100</v>
      </c>
      <c r="O255" s="146">
        <f t="shared" si="776"/>
        <v>100</v>
      </c>
      <c r="P255" s="146">
        <f>O255/N255*100</f>
        <v>100</v>
      </c>
      <c r="Q255" s="146">
        <f t="shared" ref="Q255:R255" si="777">Q256+Q257+Q258</f>
        <v>0</v>
      </c>
      <c r="R255" s="146">
        <f t="shared" si="777"/>
        <v>0</v>
      </c>
      <c r="S255" s="146" t="e">
        <f>R255/Q255*100</f>
        <v>#DIV/0!</v>
      </c>
      <c r="T255" s="146">
        <f t="shared" ref="T255:U255" si="778">T256+T257+T258</f>
        <v>0</v>
      </c>
      <c r="U255" s="146">
        <f t="shared" si="778"/>
        <v>0</v>
      </c>
      <c r="V255" s="146" t="e">
        <f>U255/T255*100</f>
        <v>#DIV/0!</v>
      </c>
      <c r="W255" s="146">
        <f t="shared" ref="W255:X255" si="779">W256+W257+W258</f>
        <v>0</v>
      </c>
      <c r="X255" s="146">
        <f t="shared" si="779"/>
        <v>0</v>
      </c>
      <c r="Y255" s="146" t="e">
        <f>X255/W255*100</f>
        <v>#DIV/0!</v>
      </c>
      <c r="Z255" s="146">
        <f t="shared" ref="Z255:AA255" si="780">Z256+Z257+Z258</f>
        <v>0</v>
      </c>
      <c r="AA255" s="146">
        <f t="shared" si="780"/>
        <v>0</v>
      </c>
      <c r="AB255" s="146" t="e">
        <f>AA255/Z255*100</f>
        <v>#DIV/0!</v>
      </c>
      <c r="AC255" s="146">
        <f t="shared" ref="AC255:AD255" si="781">AC256+AC257+AC258</f>
        <v>0</v>
      </c>
      <c r="AD255" s="146">
        <f t="shared" si="781"/>
        <v>0</v>
      </c>
      <c r="AE255" s="146" t="e">
        <f>AD255/AC255*100</f>
        <v>#DIV/0!</v>
      </c>
      <c r="AF255" s="146">
        <f t="shared" ref="AF255:AG255" si="782">AF256+AF257+AF258</f>
        <v>0</v>
      </c>
      <c r="AG255" s="146">
        <f t="shared" si="782"/>
        <v>0</v>
      </c>
      <c r="AH255" s="146" t="e">
        <f>AG255/AF255*100</f>
        <v>#DIV/0!</v>
      </c>
      <c r="AI255" s="146">
        <f t="shared" ref="AI255:AJ255" si="783">AI256+AI257+AI258</f>
        <v>0</v>
      </c>
      <c r="AJ255" s="146">
        <f t="shared" si="783"/>
        <v>0</v>
      </c>
      <c r="AK255" s="146" t="e">
        <f>AJ255/AI255*100</f>
        <v>#DIV/0!</v>
      </c>
      <c r="AL255" s="146">
        <f t="shared" ref="AL255:AM255" si="784">AL256+AL257+AL258</f>
        <v>0</v>
      </c>
      <c r="AM255" s="146">
        <f t="shared" si="784"/>
        <v>0</v>
      </c>
      <c r="AN255" s="146" t="e">
        <f>AM255/AL255*100</f>
        <v>#DIV/0!</v>
      </c>
      <c r="AO255" s="146">
        <f t="shared" ref="AO255:AP255" si="785">AO256+AO257+AO258</f>
        <v>0</v>
      </c>
      <c r="AP255" s="146">
        <f t="shared" si="785"/>
        <v>0</v>
      </c>
      <c r="AQ255" s="146" t="e">
        <f>AP255/AO255*100</f>
        <v>#DIV/0!</v>
      </c>
      <c r="AR255" s="372"/>
    </row>
    <row r="256" spans="1:44" ht="31.9" customHeight="1" x14ac:dyDescent="0.25">
      <c r="A256" s="370"/>
      <c r="B256" s="371"/>
      <c r="C256" s="371"/>
      <c r="D256" s="178" t="s">
        <v>37</v>
      </c>
      <c r="E256" s="281">
        <f t="shared" si="759"/>
        <v>0</v>
      </c>
      <c r="F256" s="281">
        <f t="shared" si="760"/>
        <v>0</v>
      </c>
      <c r="G256" s="252" t="e">
        <f t="shared" si="761"/>
        <v>#DIV/0!</v>
      </c>
      <c r="H256" s="142"/>
      <c r="I256" s="142"/>
      <c r="J256" s="149"/>
      <c r="K256" s="142"/>
      <c r="L256" s="142"/>
      <c r="M256" s="149"/>
      <c r="N256" s="142"/>
      <c r="O256" s="142"/>
      <c r="P256" s="149"/>
      <c r="Q256" s="142"/>
      <c r="R256" s="142"/>
      <c r="S256" s="149"/>
      <c r="T256" s="142"/>
      <c r="U256" s="142"/>
      <c r="V256" s="149"/>
      <c r="W256" s="142"/>
      <c r="X256" s="142"/>
      <c r="Y256" s="149"/>
      <c r="Z256" s="142"/>
      <c r="AA256" s="142"/>
      <c r="AB256" s="149"/>
      <c r="AC256" s="142"/>
      <c r="AD256" s="142"/>
      <c r="AE256" s="149"/>
      <c r="AF256" s="142"/>
      <c r="AG256" s="142"/>
      <c r="AH256" s="149"/>
      <c r="AI256" s="142"/>
      <c r="AJ256" s="142"/>
      <c r="AK256" s="149"/>
      <c r="AL256" s="142"/>
      <c r="AM256" s="142"/>
      <c r="AN256" s="149"/>
      <c r="AO256" s="142"/>
      <c r="AP256" s="142"/>
      <c r="AQ256" s="149"/>
      <c r="AR256" s="373"/>
    </row>
    <row r="257" spans="1:44" ht="34.9" customHeight="1" x14ac:dyDescent="0.25">
      <c r="A257" s="370"/>
      <c r="B257" s="371"/>
      <c r="C257" s="371"/>
      <c r="D257" s="178" t="s">
        <v>2</v>
      </c>
      <c r="E257" s="281">
        <f t="shared" si="759"/>
        <v>100</v>
      </c>
      <c r="F257" s="281">
        <f t="shared" si="760"/>
        <v>100</v>
      </c>
      <c r="G257" s="252">
        <f t="shared" si="761"/>
        <v>1</v>
      </c>
      <c r="H257" s="142"/>
      <c r="I257" s="142"/>
      <c r="J257" s="149"/>
      <c r="K257" s="142"/>
      <c r="L257" s="142"/>
      <c r="M257" s="149"/>
      <c r="N257" s="257">
        <v>100</v>
      </c>
      <c r="O257" s="257">
        <v>100</v>
      </c>
      <c r="P257" s="149"/>
      <c r="Q257" s="142"/>
      <c r="R257" s="142"/>
      <c r="S257" s="149"/>
      <c r="T257" s="257"/>
      <c r="U257" s="142"/>
      <c r="V257" s="149"/>
      <c r="W257" s="142"/>
      <c r="X257" s="142"/>
      <c r="Y257" s="149"/>
      <c r="Z257" s="142"/>
      <c r="AA257" s="142"/>
      <c r="AB257" s="149"/>
      <c r="AC257" s="142"/>
      <c r="AD257" s="142"/>
      <c r="AE257" s="149"/>
      <c r="AF257" s="142"/>
      <c r="AG257" s="142"/>
      <c r="AH257" s="149"/>
      <c r="AI257" s="142"/>
      <c r="AJ257" s="142"/>
      <c r="AK257" s="149"/>
      <c r="AL257" s="142"/>
      <c r="AM257" s="142"/>
      <c r="AN257" s="149"/>
      <c r="AO257" s="142"/>
      <c r="AP257" s="142"/>
      <c r="AQ257" s="149"/>
      <c r="AR257" s="373"/>
    </row>
    <row r="258" spans="1:44" ht="21.75" customHeight="1" x14ac:dyDescent="0.25">
      <c r="A258" s="370"/>
      <c r="B258" s="371"/>
      <c r="C258" s="371"/>
      <c r="D258" s="179" t="s">
        <v>43</v>
      </c>
      <c r="E258" s="281">
        <f t="shared" si="759"/>
        <v>0</v>
      </c>
      <c r="F258" s="281">
        <f t="shared" si="760"/>
        <v>0</v>
      </c>
      <c r="G258" s="252" t="e">
        <f t="shared" si="761"/>
        <v>#DIV/0!</v>
      </c>
      <c r="H258" s="142"/>
      <c r="I258" s="142"/>
      <c r="J258" s="149"/>
      <c r="K258" s="142"/>
      <c r="L258" s="142"/>
      <c r="M258" s="149"/>
      <c r="N258" s="142"/>
      <c r="O258" s="142"/>
      <c r="P258" s="149"/>
      <c r="Q258" s="142"/>
      <c r="R258" s="142"/>
      <c r="S258" s="149"/>
      <c r="T258" s="142"/>
      <c r="U258" s="142"/>
      <c r="V258" s="149"/>
      <c r="W258" s="142"/>
      <c r="X258" s="142"/>
      <c r="Y258" s="149"/>
      <c r="Z258" s="142"/>
      <c r="AA258" s="142"/>
      <c r="AB258" s="149"/>
      <c r="AC258" s="142"/>
      <c r="AD258" s="142"/>
      <c r="AE258" s="149"/>
      <c r="AF258" s="142"/>
      <c r="AG258" s="142"/>
      <c r="AH258" s="149"/>
      <c r="AI258" s="142"/>
      <c r="AJ258" s="142"/>
      <c r="AK258" s="149"/>
      <c r="AL258" s="142"/>
      <c r="AM258" s="142"/>
      <c r="AN258" s="149"/>
      <c r="AO258" s="142"/>
      <c r="AP258" s="142"/>
      <c r="AQ258" s="149"/>
      <c r="AR258" s="373"/>
    </row>
    <row r="259" spans="1:44" ht="34.9" customHeight="1" x14ac:dyDescent="0.25">
      <c r="A259" s="370"/>
      <c r="B259" s="371"/>
      <c r="C259" s="371"/>
      <c r="D259" s="224" t="s">
        <v>265</v>
      </c>
      <c r="E259" s="281">
        <f t="shared" si="759"/>
        <v>0</v>
      </c>
      <c r="F259" s="281">
        <f t="shared" si="760"/>
        <v>0</v>
      </c>
      <c r="G259" s="252" t="e">
        <f t="shared" si="761"/>
        <v>#DIV/0!</v>
      </c>
      <c r="H259" s="142"/>
      <c r="I259" s="142"/>
      <c r="J259" s="149"/>
      <c r="K259" s="142"/>
      <c r="L259" s="142"/>
      <c r="M259" s="149"/>
      <c r="N259" s="142"/>
      <c r="O259" s="142"/>
      <c r="P259" s="149"/>
      <c r="Q259" s="142"/>
      <c r="R259" s="142"/>
      <c r="S259" s="149"/>
      <c r="T259" s="142"/>
      <c r="U259" s="142"/>
      <c r="V259" s="149"/>
      <c r="W259" s="142"/>
      <c r="X259" s="142"/>
      <c r="Y259" s="149"/>
      <c r="Z259" s="142"/>
      <c r="AA259" s="142"/>
      <c r="AB259" s="149"/>
      <c r="AC259" s="142"/>
      <c r="AD259" s="142"/>
      <c r="AE259" s="149"/>
      <c r="AF259" s="142"/>
      <c r="AG259" s="142"/>
      <c r="AH259" s="149"/>
      <c r="AI259" s="142"/>
      <c r="AJ259" s="142"/>
      <c r="AK259" s="149"/>
      <c r="AL259" s="142"/>
      <c r="AM259" s="142"/>
      <c r="AN259" s="149"/>
      <c r="AO259" s="142"/>
      <c r="AP259" s="142"/>
      <c r="AQ259" s="149"/>
      <c r="AR259" s="373"/>
    </row>
    <row r="260" spans="1:44" ht="18.75" customHeight="1" x14ac:dyDescent="0.25">
      <c r="A260" s="370" t="s">
        <v>410</v>
      </c>
      <c r="B260" s="371" t="s">
        <v>416</v>
      </c>
      <c r="C260" s="371" t="s">
        <v>390</v>
      </c>
      <c r="D260" s="150" t="s">
        <v>41</v>
      </c>
      <c r="E260" s="281">
        <f t="shared" si="759"/>
        <v>100</v>
      </c>
      <c r="F260" s="281">
        <f t="shared" si="760"/>
        <v>100</v>
      </c>
      <c r="G260" s="252">
        <f t="shared" si="761"/>
        <v>1</v>
      </c>
      <c r="H260" s="146">
        <f>H261+H262+H263</f>
        <v>0</v>
      </c>
      <c r="I260" s="146">
        <f t="shared" ref="I260" si="786">I261+I262+I263</f>
        <v>0</v>
      </c>
      <c r="J260" s="146" t="e">
        <f>I260/H260*100</f>
        <v>#DIV/0!</v>
      </c>
      <c r="K260" s="146">
        <f t="shared" ref="K260:L260" si="787">K261+K262+K263</f>
        <v>0</v>
      </c>
      <c r="L260" s="146">
        <f t="shared" si="787"/>
        <v>0</v>
      </c>
      <c r="M260" s="146" t="e">
        <f>L260/K260*100</f>
        <v>#DIV/0!</v>
      </c>
      <c r="N260" s="146">
        <f t="shared" ref="N260:O260" si="788">N261+N262+N263</f>
        <v>100</v>
      </c>
      <c r="O260" s="146">
        <f t="shared" si="788"/>
        <v>100</v>
      </c>
      <c r="P260" s="146">
        <f>O260/N260*100</f>
        <v>100</v>
      </c>
      <c r="Q260" s="146">
        <f t="shared" ref="Q260:R260" si="789">Q261+Q262+Q263</f>
        <v>0</v>
      </c>
      <c r="R260" s="146">
        <f t="shared" si="789"/>
        <v>0</v>
      </c>
      <c r="S260" s="146" t="e">
        <f>R260/Q260*100</f>
        <v>#DIV/0!</v>
      </c>
      <c r="T260" s="146">
        <f t="shared" ref="T260:U260" si="790">T261+T262+T263</f>
        <v>0</v>
      </c>
      <c r="U260" s="146">
        <f t="shared" si="790"/>
        <v>0</v>
      </c>
      <c r="V260" s="146" t="e">
        <f>U260/T260*100</f>
        <v>#DIV/0!</v>
      </c>
      <c r="W260" s="146">
        <f t="shared" ref="W260:X260" si="791">W261+W262+W263</f>
        <v>0</v>
      </c>
      <c r="X260" s="146">
        <f t="shared" si="791"/>
        <v>0</v>
      </c>
      <c r="Y260" s="146" t="e">
        <f>X260/W260*100</f>
        <v>#DIV/0!</v>
      </c>
      <c r="Z260" s="146">
        <f t="shared" ref="Z260:AA260" si="792">Z261+Z262+Z263</f>
        <v>0</v>
      </c>
      <c r="AA260" s="146">
        <f t="shared" si="792"/>
        <v>0</v>
      </c>
      <c r="AB260" s="146" t="e">
        <f>AA260/Z260*100</f>
        <v>#DIV/0!</v>
      </c>
      <c r="AC260" s="146">
        <f t="shared" ref="AC260:AD260" si="793">AC261+AC262+AC263</f>
        <v>0</v>
      </c>
      <c r="AD260" s="146">
        <f t="shared" si="793"/>
        <v>0</v>
      </c>
      <c r="AE260" s="146" t="e">
        <f>AD260/AC260*100</f>
        <v>#DIV/0!</v>
      </c>
      <c r="AF260" s="146">
        <f t="shared" ref="AF260:AG260" si="794">AF261+AF262+AF263</f>
        <v>0</v>
      </c>
      <c r="AG260" s="146">
        <f t="shared" si="794"/>
        <v>0</v>
      </c>
      <c r="AH260" s="146" t="e">
        <f>AG260/AF260*100</f>
        <v>#DIV/0!</v>
      </c>
      <c r="AI260" s="146">
        <f t="shared" ref="AI260:AJ260" si="795">AI261+AI262+AI263</f>
        <v>0</v>
      </c>
      <c r="AJ260" s="146">
        <f t="shared" si="795"/>
        <v>0</v>
      </c>
      <c r="AK260" s="146" t="e">
        <f>AJ260/AI260*100</f>
        <v>#DIV/0!</v>
      </c>
      <c r="AL260" s="146">
        <f t="shared" ref="AL260:AM260" si="796">AL261+AL262+AL263</f>
        <v>0</v>
      </c>
      <c r="AM260" s="146">
        <f t="shared" si="796"/>
        <v>0</v>
      </c>
      <c r="AN260" s="146" t="e">
        <f>AM260/AL260*100</f>
        <v>#DIV/0!</v>
      </c>
      <c r="AO260" s="146">
        <f t="shared" ref="AO260:AP260" si="797">AO261+AO262+AO263</f>
        <v>0</v>
      </c>
      <c r="AP260" s="146">
        <f t="shared" si="797"/>
        <v>0</v>
      </c>
      <c r="AQ260" s="146" t="e">
        <f>AP260/AO260*100</f>
        <v>#DIV/0!</v>
      </c>
      <c r="AR260" s="372"/>
    </row>
    <row r="261" spans="1:44" ht="31.9" customHeight="1" x14ac:dyDescent="0.25">
      <c r="A261" s="370"/>
      <c r="B261" s="371"/>
      <c r="C261" s="371"/>
      <c r="D261" s="178" t="s">
        <v>37</v>
      </c>
      <c r="E261" s="281">
        <f t="shared" si="759"/>
        <v>0</v>
      </c>
      <c r="F261" s="281">
        <f t="shared" si="760"/>
        <v>0</v>
      </c>
      <c r="G261" s="252" t="e">
        <f t="shared" si="761"/>
        <v>#DIV/0!</v>
      </c>
      <c r="H261" s="142"/>
      <c r="I261" s="142"/>
      <c r="J261" s="149"/>
      <c r="K261" s="142"/>
      <c r="L261" s="142"/>
      <c r="M261" s="149"/>
      <c r="N261" s="142"/>
      <c r="O261" s="142"/>
      <c r="P261" s="149"/>
      <c r="Q261" s="142"/>
      <c r="R261" s="142"/>
      <c r="S261" s="149"/>
      <c r="T261" s="142"/>
      <c r="U261" s="142"/>
      <c r="V261" s="149"/>
      <c r="W261" s="142"/>
      <c r="X261" s="142"/>
      <c r="Y261" s="149"/>
      <c r="Z261" s="142"/>
      <c r="AA261" s="142"/>
      <c r="AB261" s="149"/>
      <c r="AC261" s="142"/>
      <c r="AD261" s="142"/>
      <c r="AE261" s="149"/>
      <c r="AF261" s="142"/>
      <c r="AG261" s="142"/>
      <c r="AH261" s="149"/>
      <c r="AI261" s="142"/>
      <c r="AJ261" s="142"/>
      <c r="AK261" s="149"/>
      <c r="AL261" s="142"/>
      <c r="AM261" s="142"/>
      <c r="AN261" s="149"/>
      <c r="AO261" s="142"/>
      <c r="AP261" s="142"/>
      <c r="AQ261" s="149"/>
      <c r="AR261" s="373"/>
    </row>
    <row r="262" spans="1:44" ht="34.9" customHeight="1" x14ac:dyDescent="0.25">
      <c r="A262" s="370"/>
      <c r="B262" s="371"/>
      <c r="C262" s="371"/>
      <c r="D262" s="178" t="s">
        <v>2</v>
      </c>
      <c r="E262" s="281">
        <f t="shared" si="759"/>
        <v>100</v>
      </c>
      <c r="F262" s="281">
        <f t="shared" si="760"/>
        <v>100</v>
      </c>
      <c r="G262" s="252">
        <f t="shared" si="761"/>
        <v>1</v>
      </c>
      <c r="H262" s="142"/>
      <c r="I262" s="142"/>
      <c r="J262" s="149"/>
      <c r="K262" s="142"/>
      <c r="L262" s="142"/>
      <c r="M262" s="149"/>
      <c r="N262" s="257">
        <v>100</v>
      </c>
      <c r="O262" s="257">
        <v>100</v>
      </c>
      <c r="P262" s="149"/>
      <c r="Q262" s="142"/>
      <c r="R262" s="142"/>
      <c r="S262" s="149"/>
      <c r="T262" s="257"/>
      <c r="U262" s="142"/>
      <c r="V262" s="149"/>
      <c r="W262" s="142"/>
      <c r="X262" s="142"/>
      <c r="Y262" s="149"/>
      <c r="Z262" s="142"/>
      <c r="AA262" s="142"/>
      <c r="AB262" s="149"/>
      <c r="AC262" s="142"/>
      <c r="AD262" s="142"/>
      <c r="AE262" s="149"/>
      <c r="AF262" s="142"/>
      <c r="AG262" s="142"/>
      <c r="AH262" s="149"/>
      <c r="AI262" s="142"/>
      <c r="AJ262" s="142"/>
      <c r="AK262" s="149"/>
      <c r="AL262" s="142"/>
      <c r="AM262" s="142"/>
      <c r="AN262" s="149"/>
      <c r="AO262" s="142"/>
      <c r="AP262" s="142"/>
      <c r="AQ262" s="149"/>
      <c r="AR262" s="373"/>
    </row>
    <row r="263" spans="1:44" ht="21.75" customHeight="1" x14ac:dyDescent="0.25">
      <c r="A263" s="370"/>
      <c r="B263" s="371"/>
      <c r="C263" s="371"/>
      <c r="D263" s="179" t="s">
        <v>43</v>
      </c>
      <c r="E263" s="281">
        <f t="shared" si="759"/>
        <v>0</v>
      </c>
      <c r="F263" s="281">
        <f t="shared" si="760"/>
        <v>0</v>
      </c>
      <c r="G263" s="252" t="e">
        <f t="shared" si="761"/>
        <v>#DIV/0!</v>
      </c>
      <c r="H263" s="142"/>
      <c r="I263" s="142"/>
      <c r="J263" s="149"/>
      <c r="K263" s="142"/>
      <c r="L263" s="142"/>
      <c r="M263" s="149"/>
      <c r="N263" s="142"/>
      <c r="O263" s="142"/>
      <c r="P263" s="149"/>
      <c r="Q263" s="142"/>
      <c r="R263" s="142"/>
      <c r="S263" s="149"/>
      <c r="T263" s="142"/>
      <c r="U263" s="142"/>
      <c r="V263" s="149"/>
      <c r="W263" s="142"/>
      <c r="X263" s="142"/>
      <c r="Y263" s="149"/>
      <c r="Z263" s="142"/>
      <c r="AA263" s="142"/>
      <c r="AB263" s="149"/>
      <c r="AC263" s="142"/>
      <c r="AD263" s="142"/>
      <c r="AE263" s="149"/>
      <c r="AF263" s="142"/>
      <c r="AG263" s="142"/>
      <c r="AH263" s="149"/>
      <c r="AI263" s="142"/>
      <c r="AJ263" s="142"/>
      <c r="AK263" s="149"/>
      <c r="AL263" s="142"/>
      <c r="AM263" s="142"/>
      <c r="AN263" s="149"/>
      <c r="AO263" s="142"/>
      <c r="AP263" s="142"/>
      <c r="AQ263" s="149"/>
      <c r="AR263" s="373"/>
    </row>
    <row r="264" spans="1:44" ht="34.9" customHeight="1" x14ac:dyDescent="0.25">
      <c r="A264" s="370"/>
      <c r="B264" s="371"/>
      <c r="C264" s="371"/>
      <c r="D264" s="224" t="s">
        <v>265</v>
      </c>
      <c r="E264" s="281">
        <f t="shared" si="759"/>
        <v>0</v>
      </c>
      <c r="F264" s="281">
        <f t="shared" si="760"/>
        <v>0</v>
      </c>
      <c r="G264" s="252" t="e">
        <f t="shared" si="761"/>
        <v>#DIV/0!</v>
      </c>
      <c r="H264" s="142"/>
      <c r="I264" s="142"/>
      <c r="J264" s="149"/>
      <c r="K264" s="142"/>
      <c r="L264" s="142"/>
      <c r="M264" s="149"/>
      <c r="N264" s="142"/>
      <c r="O264" s="142"/>
      <c r="P264" s="149"/>
      <c r="Q264" s="142"/>
      <c r="R264" s="142"/>
      <c r="S264" s="149"/>
      <c r="T264" s="142"/>
      <c r="U264" s="142"/>
      <c r="V264" s="149"/>
      <c r="W264" s="142"/>
      <c r="X264" s="142"/>
      <c r="Y264" s="149"/>
      <c r="Z264" s="142"/>
      <c r="AA264" s="142"/>
      <c r="AB264" s="149"/>
      <c r="AC264" s="142"/>
      <c r="AD264" s="142"/>
      <c r="AE264" s="149"/>
      <c r="AF264" s="142"/>
      <c r="AG264" s="142"/>
      <c r="AH264" s="149"/>
      <c r="AI264" s="142"/>
      <c r="AJ264" s="142"/>
      <c r="AK264" s="149"/>
      <c r="AL264" s="142"/>
      <c r="AM264" s="142"/>
      <c r="AN264" s="149"/>
      <c r="AO264" s="142"/>
      <c r="AP264" s="142"/>
      <c r="AQ264" s="149"/>
      <c r="AR264" s="373"/>
    </row>
    <row r="265" spans="1:44" ht="18.75" hidden="1" customHeight="1" x14ac:dyDescent="0.25">
      <c r="A265" s="370"/>
      <c r="B265" s="371"/>
      <c r="C265" s="371"/>
      <c r="D265" s="150" t="s">
        <v>41</v>
      </c>
      <c r="E265" s="281">
        <f t="shared" ref="E265:E274" si="798">H265+K265+N265+Q265+T265+W265+Z265+AC265+AF265+AI265+AL265+AO265</f>
        <v>0</v>
      </c>
      <c r="F265" s="281">
        <f t="shared" ref="F265:F274" si="799">I265+L265+O265+R265+U265+X265+AA265+AD265+AG265+AJ265+AM265+AP265</f>
        <v>0</v>
      </c>
      <c r="G265" s="252" t="e">
        <f t="shared" si="730"/>
        <v>#DIV/0!</v>
      </c>
      <c r="H265" s="146">
        <f>H266+H267+H268</f>
        <v>0</v>
      </c>
      <c r="I265" s="146">
        <f t="shared" ref="I265" si="800">I266+I267+I268</f>
        <v>0</v>
      </c>
      <c r="J265" s="146" t="e">
        <f>I265/H265*100</f>
        <v>#DIV/0!</v>
      </c>
      <c r="K265" s="146">
        <f t="shared" ref="K265:L265" si="801">K266+K267+K268</f>
        <v>0</v>
      </c>
      <c r="L265" s="146">
        <f t="shared" si="801"/>
        <v>0</v>
      </c>
      <c r="M265" s="146" t="e">
        <f>L265/K265*100</f>
        <v>#DIV/0!</v>
      </c>
      <c r="N265" s="146">
        <f t="shared" ref="N265:O265" si="802">N266+N267+N268</f>
        <v>0</v>
      </c>
      <c r="O265" s="146">
        <f t="shared" si="802"/>
        <v>0</v>
      </c>
      <c r="P265" s="146" t="e">
        <f>O265/N265*100</f>
        <v>#DIV/0!</v>
      </c>
      <c r="Q265" s="146">
        <f t="shared" ref="Q265:R265" si="803">Q266+Q267+Q268</f>
        <v>0</v>
      </c>
      <c r="R265" s="146">
        <f t="shared" si="803"/>
        <v>0</v>
      </c>
      <c r="S265" s="146" t="e">
        <f>R265/Q265*100</f>
        <v>#DIV/0!</v>
      </c>
      <c r="T265" s="146">
        <f t="shared" ref="T265:U265" si="804">T266+T267+T268</f>
        <v>0</v>
      </c>
      <c r="U265" s="146">
        <f t="shared" si="804"/>
        <v>0</v>
      </c>
      <c r="V265" s="146" t="e">
        <f>U265/T265*100</f>
        <v>#DIV/0!</v>
      </c>
      <c r="W265" s="146">
        <f t="shared" ref="W265:X265" si="805">W266+W267+W268</f>
        <v>0</v>
      </c>
      <c r="X265" s="146">
        <f t="shared" si="805"/>
        <v>0</v>
      </c>
      <c r="Y265" s="146" t="e">
        <f>X265/W265*100</f>
        <v>#DIV/0!</v>
      </c>
      <c r="Z265" s="146">
        <f t="shared" ref="Z265:AA265" si="806">Z266+Z267+Z268</f>
        <v>0</v>
      </c>
      <c r="AA265" s="146">
        <f t="shared" si="806"/>
        <v>0</v>
      </c>
      <c r="AB265" s="146" t="e">
        <f>AA265/Z265*100</f>
        <v>#DIV/0!</v>
      </c>
      <c r="AC265" s="146">
        <f t="shared" ref="AC265:AD265" si="807">AC266+AC267+AC268</f>
        <v>0</v>
      </c>
      <c r="AD265" s="146">
        <f t="shared" si="807"/>
        <v>0</v>
      </c>
      <c r="AE265" s="146" t="e">
        <f>AD265/AC265*100</f>
        <v>#DIV/0!</v>
      </c>
      <c r="AF265" s="146">
        <f t="shared" ref="AF265:AG265" si="808">AF266+AF267+AF268</f>
        <v>0</v>
      </c>
      <c r="AG265" s="146">
        <f t="shared" si="808"/>
        <v>0</v>
      </c>
      <c r="AH265" s="146" t="e">
        <f>AG265/AF265*100</f>
        <v>#DIV/0!</v>
      </c>
      <c r="AI265" s="146">
        <f t="shared" ref="AI265:AJ265" si="809">AI266+AI267+AI268</f>
        <v>0</v>
      </c>
      <c r="AJ265" s="146">
        <f t="shared" si="809"/>
        <v>0</v>
      </c>
      <c r="AK265" s="146" t="e">
        <f>AJ265/AI265*100</f>
        <v>#DIV/0!</v>
      </c>
      <c r="AL265" s="146">
        <f t="shared" ref="AL265:AM265" si="810">AL266+AL267+AL268</f>
        <v>0</v>
      </c>
      <c r="AM265" s="146">
        <f t="shared" si="810"/>
        <v>0</v>
      </c>
      <c r="AN265" s="146" t="e">
        <f>AM265/AL265*100</f>
        <v>#DIV/0!</v>
      </c>
      <c r="AO265" s="146">
        <f t="shared" ref="AO265:AP265" si="811">AO266+AO267+AO268</f>
        <v>0</v>
      </c>
      <c r="AP265" s="146">
        <f t="shared" si="811"/>
        <v>0</v>
      </c>
      <c r="AQ265" s="146" t="e">
        <f>AP265/AO265*100</f>
        <v>#DIV/0!</v>
      </c>
      <c r="AR265" s="372"/>
    </row>
    <row r="266" spans="1:44" ht="31.9" hidden="1" customHeight="1" x14ac:dyDescent="0.25">
      <c r="A266" s="370"/>
      <c r="B266" s="371"/>
      <c r="C266" s="371"/>
      <c r="D266" s="178" t="s">
        <v>37</v>
      </c>
      <c r="E266" s="281">
        <f t="shared" si="798"/>
        <v>0</v>
      </c>
      <c r="F266" s="281">
        <f t="shared" si="799"/>
        <v>0</v>
      </c>
      <c r="G266" s="252" t="e">
        <f t="shared" si="730"/>
        <v>#DIV/0!</v>
      </c>
      <c r="H266" s="142"/>
      <c r="I266" s="142"/>
      <c r="J266" s="149"/>
      <c r="K266" s="142"/>
      <c r="L266" s="142"/>
      <c r="M266" s="149"/>
      <c r="N266" s="142"/>
      <c r="O266" s="142"/>
      <c r="P266" s="149"/>
      <c r="Q266" s="142"/>
      <c r="R266" s="142"/>
      <c r="S266" s="149"/>
      <c r="T266" s="142"/>
      <c r="U266" s="142"/>
      <c r="V266" s="149"/>
      <c r="W266" s="142"/>
      <c r="X266" s="142"/>
      <c r="Y266" s="149"/>
      <c r="Z266" s="142"/>
      <c r="AA266" s="142"/>
      <c r="AB266" s="149"/>
      <c r="AC266" s="142"/>
      <c r="AD266" s="142"/>
      <c r="AE266" s="149"/>
      <c r="AF266" s="142"/>
      <c r="AG266" s="142"/>
      <c r="AH266" s="149"/>
      <c r="AI266" s="142"/>
      <c r="AJ266" s="142"/>
      <c r="AK266" s="149"/>
      <c r="AL266" s="142"/>
      <c r="AM266" s="142"/>
      <c r="AN266" s="149"/>
      <c r="AO266" s="142"/>
      <c r="AP266" s="142"/>
      <c r="AQ266" s="149"/>
      <c r="AR266" s="373"/>
    </row>
    <row r="267" spans="1:44" ht="34.9" hidden="1" customHeight="1" x14ac:dyDescent="0.25">
      <c r="A267" s="370"/>
      <c r="B267" s="371"/>
      <c r="C267" s="371"/>
      <c r="D267" s="178" t="s">
        <v>2</v>
      </c>
      <c r="E267" s="281">
        <f t="shared" si="798"/>
        <v>0</v>
      </c>
      <c r="F267" s="281">
        <f t="shared" si="799"/>
        <v>0</v>
      </c>
      <c r="G267" s="252" t="e">
        <f t="shared" si="730"/>
        <v>#DIV/0!</v>
      </c>
      <c r="H267" s="142"/>
      <c r="I267" s="142"/>
      <c r="J267" s="149"/>
      <c r="K267" s="142"/>
      <c r="L267" s="142"/>
      <c r="M267" s="149"/>
      <c r="N267" s="142"/>
      <c r="O267" s="142"/>
      <c r="P267" s="149"/>
      <c r="Q267" s="142"/>
      <c r="R267" s="142"/>
      <c r="S267" s="149"/>
      <c r="T267" s="142"/>
      <c r="U267" s="142"/>
      <c r="V267" s="149"/>
      <c r="W267" s="142"/>
      <c r="X267" s="142"/>
      <c r="Y267" s="149"/>
      <c r="Z267" s="142"/>
      <c r="AA267" s="142"/>
      <c r="AB267" s="149"/>
      <c r="AC267" s="142"/>
      <c r="AD267" s="142"/>
      <c r="AE267" s="149"/>
      <c r="AF267" s="142"/>
      <c r="AG267" s="142"/>
      <c r="AH267" s="149"/>
      <c r="AI267" s="142"/>
      <c r="AJ267" s="142"/>
      <c r="AK267" s="149"/>
      <c r="AL267" s="142"/>
      <c r="AM267" s="142"/>
      <c r="AN267" s="149"/>
      <c r="AO267" s="142"/>
      <c r="AP267" s="142"/>
      <c r="AQ267" s="149"/>
      <c r="AR267" s="373"/>
    </row>
    <row r="268" spans="1:44" ht="21.75" hidden="1" customHeight="1" x14ac:dyDescent="0.25">
      <c r="A268" s="370"/>
      <c r="B268" s="371"/>
      <c r="C268" s="371"/>
      <c r="D268" s="179" t="s">
        <v>43</v>
      </c>
      <c r="E268" s="281">
        <f t="shared" si="798"/>
        <v>0</v>
      </c>
      <c r="F268" s="281">
        <f t="shared" si="799"/>
        <v>0</v>
      </c>
      <c r="G268" s="252" t="e">
        <f t="shared" si="730"/>
        <v>#DIV/0!</v>
      </c>
      <c r="H268" s="142"/>
      <c r="I268" s="142"/>
      <c r="J268" s="149"/>
      <c r="K268" s="142"/>
      <c r="L268" s="142"/>
      <c r="M268" s="149"/>
      <c r="N268" s="142"/>
      <c r="O268" s="142"/>
      <c r="P268" s="149"/>
      <c r="Q268" s="142"/>
      <c r="R268" s="142"/>
      <c r="S268" s="149"/>
      <c r="T268" s="142"/>
      <c r="U268" s="142"/>
      <c r="V268" s="149"/>
      <c r="W268" s="142"/>
      <c r="X268" s="142"/>
      <c r="Y268" s="149"/>
      <c r="Z268" s="142"/>
      <c r="AA268" s="142"/>
      <c r="AB268" s="149"/>
      <c r="AC268" s="142"/>
      <c r="AD268" s="142"/>
      <c r="AE268" s="149"/>
      <c r="AF268" s="142"/>
      <c r="AG268" s="142"/>
      <c r="AH268" s="149"/>
      <c r="AI268" s="142"/>
      <c r="AJ268" s="142"/>
      <c r="AK268" s="149"/>
      <c r="AL268" s="142"/>
      <c r="AM268" s="142"/>
      <c r="AN268" s="149"/>
      <c r="AO268" s="142"/>
      <c r="AP268" s="142"/>
      <c r="AQ268" s="149"/>
      <c r="AR268" s="373"/>
    </row>
    <row r="269" spans="1:44" ht="34.9" hidden="1" customHeight="1" x14ac:dyDescent="0.25">
      <c r="A269" s="370"/>
      <c r="B269" s="371"/>
      <c r="C269" s="371"/>
      <c r="D269" s="224" t="s">
        <v>265</v>
      </c>
      <c r="E269" s="281">
        <f t="shared" si="798"/>
        <v>0</v>
      </c>
      <c r="F269" s="281">
        <f t="shared" si="799"/>
        <v>0</v>
      </c>
      <c r="G269" s="252" t="e">
        <f t="shared" si="730"/>
        <v>#DIV/0!</v>
      </c>
      <c r="H269" s="142"/>
      <c r="I269" s="142"/>
      <c r="J269" s="149"/>
      <c r="K269" s="142"/>
      <c r="L269" s="142"/>
      <c r="M269" s="149"/>
      <c r="N269" s="142"/>
      <c r="O269" s="142"/>
      <c r="P269" s="149"/>
      <c r="Q269" s="142"/>
      <c r="R269" s="142"/>
      <c r="S269" s="149"/>
      <c r="T269" s="142"/>
      <c r="U269" s="142"/>
      <c r="V269" s="149"/>
      <c r="W269" s="142"/>
      <c r="X269" s="142"/>
      <c r="Y269" s="149"/>
      <c r="Z269" s="142"/>
      <c r="AA269" s="142"/>
      <c r="AB269" s="149"/>
      <c r="AC269" s="142"/>
      <c r="AD269" s="142"/>
      <c r="AE269" s="149"/>
      <c r="AF269" s="142"/>
      <c r="AG269" s="142"/>
      <c r="AH269" s="149"/>
      <c r="AI269" s="142"/>
      <c r="AJ269" s="142"/>
      <c r="AK269" s="149"/>
      <c r="AL269" s="142"/>
      <c r="AM269" s="142"/>
      <c r="AN269" s="149"/>
      <c r="AO269" s="142"/>
      <c r="AP269" s="142"/>
      <c r="AQ269" s="149"/>
      <c r="AR269" s="373"/>
    </row>
    <row r="270" spans="1:44" ht="18.75" customHeight="1" x14ac:dyDescent="0.25">
      <c r="A270" s="401" t="s">
        <v>417</v>
      </c>
      <c r="B270" s="371" t="s">
        <v>418</v>
      </c>
      <c r="C270" s="371" t="s">
        <v>491</v>
      </c>
      <c r="D270" s="150" t="s">
        <v>41</v>
      </c>
      <c r="E270" s="281">
        <f t="shared" si="798"/>
        <v>373.488</v>
      </c>
      <c r="F270" s="281">
        <f t="shared" si="799"/>
        <v>373.488</v>
      </c>
      <c r="G270" s="252">
        <f t="shared" si="730"/>
        <v>1</v>
      </c>
      <c r="H270" s="146">
        <f>H271+H272+H273</f>
        <v>0</v>
      </c>
      <c r="I270" s="146">
        <f t="shared" ref="I270" si="812">I271+I272+I273</f>
        <v>0</v>
      </c>
      <c r="J270" s="146" t="e">
        <f>I270/H270*100</f>
        <v>#DIV/0!</v>
      </c>
      <c r="K270" s="146">
        <f t="shared" ref="K270:L270" si="813">K271+K272+K273</f>
        <v>200.381</v>
      </c>
      <c r="L270" s="146">
        <f t="shared" si="813"/>
        <v>200.381</v>
      </c>
      <c r="M270" s="146">
        <f>L270/K270*100</f>
        <v>100</v>
      </c>
      <c r="N270" s="146">
        <f t="shared" ref="N270:O270" si="814">N271+N272+N273</f>
        <v>0</v>
      </c>
      <c r="O270" s="146">
        <f t="shared" si="814"/>
        <v>0</v>
      </c>
      <c r="P270" s="146" t="e">
        <f>O270/N270*100</f>
        <v>#DIV/0!</v>
      </c>
      <c r="Q270" s="146">
        <f t="shared" ref="Q270:R270" si="815">Q271+Q272+Q273</f>
        <v>173.107</v>
      </c>
      <c r="R270" s="146">
        <f t="shared" si="815"/>
        <v>173.107</v>
      </c>
      <c r="S270" s="146">
        <f>R270/Q270*100</f>
        <v>100</v>
      </c>
      <c r="T270" s="146">
        <f t="shared" ref="T270:U270" si="816">T271+T272+T273</f>
        <v>0</v>
      </c>
      <c r="U270" s="146">
        <f t="shared" si="816"/>
        <v>0</v>
      </c>
      <c r="V270" s="146" t="e">
        <f>U270/T270*100</f>
        <v>#DIV/0!</v>
      </c>
      <c r="W270" s="146">
        <f t="shared" ref="W270:X270" si="817">W271+W272+W273</f>
        <v>0</v>
      </c>
      <c r="X270" s="146">
        <f t="shared" si="817"/>
        <v>0</v>
      </c>
      <c r="Y270" s="146" t="e">
        <f>X270/W270*100</f>
        <v>#DIV/0!</v>
      </c>
      <c r="Z270" s="146">
        <f t="shared" ref="Z270:AA270" si="818">Z271+Z272+Z273</f>
        <v>0</v>
      </c>
      <c r="AA270" s="146">
        <f t="shared" si="818"/>
        <v>0</v>
      </c>
      <c r="AB270" s="146" t="e">
        <f>AA270/Z270*100</f>
        <v>#DIV/0!</v>
      </c>
      <c r="AC270" s="146">
        <f t="shared" ref="AC270:AD270" si="819">AC271+AC272+AC273</f>
        <v>0</v>
      </c>
      <c r="AD270" s="146">
        <f t="shared" si="819"/>
        <v>0</v>
      </c>
      <c r="AE270" s="146" t="e">
        <f>AD270/AC270*100</f>
        <v>#DIV/0!</v>
      </c>
      <c r="AF270" s="146">
        <f t="shared" ref="AF270:AG270" si="820">AF271+AF272+AF273</f>
        <v>0</v>
      </c>
      <c r="AG270" s="146">
        <f t="shared" si="820"/>
        <v>0</v>
      </c>
      <c r="AH270" s="146" t="e">
        <f>AG270/AF270*100</f>
        <v>#DIV/0!</v>
      </c>
      <c r="AI270" s="146">
        <f t="shared" ref="AI270:AJ270" si="821">AI271+AI272+AI273</f>
        <v>0</v>
      </c>
      <c r="AJ270" s="146">
        <f t="shared" si="821"/>
        <v>0</v>
      </c>
      <c r="AK270" s="146" t="e">
        <f>AJ270/AI270*100</f>
        <v>#DIV/0!</v>
      </c>
      <c r="AL270" s="146">
        <f t="shared" ref="AL270:AM270" si="822">AL271+AL272+AL273</f>
        <v>0</v>
      </c>
      <c r="AM270" s="146">
        <f t="shared" si="822"/>
        <v>0</v>
      </c>
      <c r="AN270" s="146" t="e">
        <f>AM270/AL270*100</f>
        <v>#DIV/0!</v>
      </c>
      <c r="AO270" s="146">
        <f t="shared" ref="AO270:AP270" si="823">AO271+AO272+AO273</f>
        <v>0</v>
      </c>
      <c r="AP270" s="146">
        <f t="shared" si="823"/>
        <v>0</v>
      </c>
      <c r="AQ270" s="146" t="e">
        <f>AP270/AO270*100</f>
        <v>#DIV/0!</v>
      </c>
      <c r="AR270" s="372"/>
    </row>
    <row r="271" spans="1:44" ht="31.9" customHeight="1" x14ac:dyDescent="0.25">
      <c r="A271" s="402"/>
      <c r="B271" s="371"/>
      <c r="C271" s="371"/>
      <c r="D271" s="178" t="s">
        <v>37</v>
      </c>
      <c r="E271" s="281">
        <f t="shared" si="798"/>
        <v>0</v>
      </c>
      <c r="F271" s="281">
        <f t="shared" si="799"/>
        <v>0</v>
      </c>
      <c r="G271" s="252" t="e">
        <f t="shared" si="730"/>
        <v>#DIV/0!</v>
      </c>
      <c r="H271" s="142"/>
      <c r="I271" s="142"/>
      <c r="J271" s="149"/>
      <c r="K271" s="142"/>
      <c r="L271" s="142"/>
      <c r="M271" s="149"/>
      <c r="N271" s="142"/>
      <c r="O271" s="142"/>
      <c r="P271" s="149"/>
      <c r="Q271" s="142"/>
      <c r="R271" s="142"/>
      <c r="S271" s="149"/>
      <c r="T271" s="142"/>
      <c r="U271" s="142"/>
      <c r="V271" s="149"/>
      <c r="W271" s="142"/>
      <c r="X271" s="142"/>
      <c r="Y271" s="149"/>
      <c r="Z271" s="142"/>
      <c r="AA271" s="142"/>
      <c r="AB271" s="149"/>
      <c r="AC271" s="142"/>
      <c r="AD271" s="142"/>
      <c r="AE271" s="149"/>
      <c r="AF271" s="142"/>
      <c r="AG271" s="142"/>
      <c r="AH271" s="149"/>
      <c r="AI271" s="142"/>
      <c r="AJ271" s="142"/>
      <c r="AK271" s="149"/>
      <c r="AL271" s="142"/>
      <c r="AM271" s="142"/>
      <c r="AN271" s="149"/>
      <c r="AO271" s="142"/>
      <c r="AP271" s="142"/>
      <c r="AQ271" s="149"/>
      <c r="AR271" s="373"/>
    </row>
    <row r="272" spans="1:44" ht="34.9" customHeight="1" x14ac:dyDescent="0.25">
      <c r="A272" s="402"/>
      <c r="B272" s="371"/>
      <c r="C272" s="371"/>
      <c r="D272" s="178" t="s">
        <v>2</v>
      </c>
      <c r="E272" s="281">
        <f t="shared" si="798"/>
        <v>0</v>
      </c>
      <c r="F272" s="281">
        <f t="shared" si="799"/>
        <v>0</v>
      </c>
      <c r="G272" s="252" t="e">
        <f t="shared" si="730"/>
        <v>#DIV/0!</v>
      </c>
      <c r="H272" s="142"/>
      <c r="I272" s="142"/>
      <c r="J272" s="149"/>
      <c r="K272" s="142"/>
      <c r="L272" s="142"/>
      <c r="M272" s="149"/>
      <c r="N272" s="142"/>
      <c r="O272" s="142"/>
      <c r="P272" s="149"/>
      <c r="Q272" s="142"/>
      <c r="R272" s="142"/>
      <c r="S272" s="149"/>
      <c r="T272" s="142"/>
      <c r="U272" s="142"/>
      <c r="V272" s="149"/>
      <c r="W272" s="142"/>
      <c r="X272" s="142"/>
      <c r="Y272" s="149"/>
      <c r="Z272" s="142"/>
      <c r="AA272" s="142"/>
      <c r="AB272" s="149"/>
      <c r="AC272" s="142"/>
      <c r="AD272" s="142"/>
      <c r="AE272" s="149"/>
      <c r="AF272" s="142"/>
      <c r="AG272" s="142"/>
      <c r="AH272" s="149"/>
      <c r="AI272" s="142"/>
      <c r="AJ272" s="142"/>
      <c r="AK272" s="149"/>
      <c r="AL272" s="142"/>
      <c r="AM272" s="142"/>
      <c r="AN272" s="149"/>
      <c r="AO272" s="142"/>
      <c r="AP272" s="142"/>
      <c r="AQ272" s="149"/>
      <c r="AR272" s="373"/>
    </row>
    <row r="273" spans="1:44" ht="21.75" customHeight="1" x14ac:dyDescent="0.25">
      <c r="A273" s="402"/>
      <c r="B273" s="371"/>
      <c r="C273" s="371"/>
      <c r="D273" s="179" t="s">
        <v>43</v>
      </c>
      <c r="E273" s="281">
        <f t="shared" si="798"/>
        <v>373.488</v>
      </c>
      <c r="F273" s="281">
        <f t="shared" si="799"/>
        <v>373.488</v>
      </c>
      <c r="G273" s="252">
        <f t="shared" si="730"/>
        <v>1</v>
      </c>
      <c r="H273" s="142"/>
      <c r="I273" s="142"/>
      <c r="J273" s="149"/>
      <c r="K273" s="142">
        <v>200.381</v>
      </c>
      <c r="L273" s="142">
        <v>200.381</v>
      </c>
      <c r="M273" s="149"/>
      <c r="N273" s="257"/>
      <c r="O273" s="142"/>
      <c r="P273" s="149"/>
      <c r="Q273" s="257">
        <f>373.488-200.381</f>
        <v>173.107</v>
      </c>
      <c r="R273" s="257">
        <f>373.488-200.381</f>
        <v>173.107</v>
      </c>
      <c r="S273" s="149"/>
      <c r="T273" s="142"/>
      <c r="U273" s="142"/>
      <c r="V273" s="149"/>
      <c r="W273" s="142"/>
      <c r="X273" s="142"/>
      <c r="Y273" s="149"/>
      <c r="Z273" s="142"/>
      <c r="AA273" s="142"/>
      <c r="AB273" s="149"/>
      <c r="AC273" s="142"/>
      <c r="AD273" s="142"/>
      <c r="AE273" s="149"/>
      <c r="AF273" s="142"/>
      <c r="AG273" s="142"/>
      <c r="AH273" s="149"/>
      <c r="AI273" s="142"/>
      <c r="AJ273" s="142"/>
      <c r="AK273" s="149"/>
      <c r="AL273" s="142"/>
      <c r="AM273" s="142"/>
      <c r="AN273" s="149"/>
      <c r="AO273" s="142"/>
      <c r="AP273" s="142"/>
      <c r="AQ273" s="149"/>
      <c r="AR273" s="373"/>
    </row>
    <row r="274" spans="1:44" ht="34.9" customHeight="1" x14ac:dyDescent="0.25">
      <c r="A274" s="403"/>
      <c r="B274" s="371"/>
      <c r="C274" s="371"/>
      <c r="D274" s="224" t="s">
        <v>265</v>
      </c>
      <c r="E274" s="281">
        <f t="shared" si="798"/>
        <v>373.488</v>
      </c>
      <c r="F274" s="281">
        <f t="shared" si="799"/>
        <v>373.488</v>
      </c>
      <c r="G274" s="252">
        <f t="shared" si="730"/>
        <v>1</v>
      </c>
      <c r="H274" s="142"/>
      <c r="I274" s="142"/>
      <c r="J274" s="149"/>
      <c r="K274" s="142">
        <v>200.381</v>
      </c>
      <c r="L274" s="142">
        <v>200.381</v>
      </c>
      <c r="M274" s="149"/>
      <c r="N274" s="257"/>
      <c r="O274" s="142"/>
      <c r="P274" s="149"/>
      <c r="Q274" s="257">
        <f>Q273</f>
        <v>173.107</v>
      </c>
      <c r="R274" s="257">
        <f>R273</f>
        <v>173.107</v>
      </c>
      <c r="S274" s="149"/>
      <c r="T274" s="142"/>
      <c r="U274" s="142"/>
      <c r="V274" s="149"/>
      <c r="W274" s="142"/>
      <c r="X274" s="142"/>
      <c r="Y274" s="149"/>
      <c r="Z274" s="142"/>
      <c r="AA274" s="142"/>
      <c r="AB274" s="149"/>
      <c r="AC274" s="142"/>
      <c r="AD274" s="142"/>
      <c r="AE274" s="149"/>
      <c r="AF274" s="142"/>
      <c r="AG274" s="142"/>
      <c r="AH274" s="149"/>
      <c r="AI274" s="142"/>
      <c r="AJ274" s="142"/>
      <c r="AK274" s="149"/>
      <c r="AL274" s="142"/>
      <c r="AM274" s="142"/>
      <c r="AN274" s="149"/>
      <c r="AO274" s="142"/>
      <c r="AP274" s="142"/>
      <c r="AQ274" s="149"/>
      <c r="AR274" s="373"/>
    </row>
    <row r="275" spans="1:44" ht="18.75" customHeight="1" x14ac:dyDescent="0.25">
      <c r="A275" s="401" t="s">
        <v>419</v>
      </c>
      <c r="B275" s="371" t="s">
        <v>420</v>
      </c>
      <c r="C275" s="371" t="s">
        <v>492</v>
      </c>
      <c r="D275" s="150" t="s">
        <v>41</v>
      </c>
      <c r="E275" s="281">
        <f t="shared" ref="E275:E314" si="824">H275+K275+N275+Q275+T275+W275+Z275+AC275+AF275+AI275+AL275+AO275</f>
        <v>1525.79783</v>
      </c>
      <c r="F275" s="281">
        <f t="shared" ref="F275:F314" si="825">I275+L275+O275+R275+U275+X275+AA275+AD275+AG275+AJ275+AM275+AP275</f>
        <v>0</v>
      </c>
      <c r="G275" s="252">
        <f t="shared" si="730"/>
        <v>0</v>
      </c>
      <c r="H275" s="146">
        <f>H276+H277+H278</f>
        <v>0</v>
      </c>
      <c r="I275" s="146">
        <f t="shared" ref="I275" si="826">I276+I277+I278</f>
        <v>0</v>
      </c>
      <c r="J275" s="146" t="e">
        <f>I275/H275*100</f>
        <v>#DIV/0!</v>
      </c>
      <c r="K275" s="146">
        <f t="shared" ref="K275:L275" si="827">K276+K277+K278</f>
        <v>0</v>
      </c>
      <c r="L275" s="146">
        <f t="shared" si="827"/>
        <v>0</v>
      </c>
      <c r="M275" s="146" t="e">
        <f>L275/K275*100</f>
        <v>#DIV/0!</v>
      </c>
      <c r="N275" s="146">
        <f t="shared" ref="N275:O275" si="828">N276+N277+N278</f>
        <v>0</v>
      </c>
      <c r="O275" s="146">
        <f t="shared" si="828"/>
        <v>0</v>
      </c>
      <c r="P275" s="146" t="e">
        <f>O275/N275*100</f>
        <v>#DIV/0!</v>
      </c>
      <c r="Q275" s="146">
        <f t="shared" ref="Q275:R275" si="829">Q276+Q277+Q278</f>
        <v>0</v>
      </c>
      <c r="R275" s="146">
        <f t="shared" si="829"/>
        <v>0</v>
      </c>
      <c r="S275" s="146" t="e">
        <f>R275/Q275*100</f>
        <v>#DIV/0!</v>
      </c>
      <c r="T275" s="146">
        <f t="shared" ref="T275:U275" si="830">T276+T277+T278</f>
        <v>0</v>
      </c>
      <c r="U275" s="146">
        <f t="shared" si="830"/>
        <v>0</v>
      </c>
      <c r="V275" s="146" t="e">
        <f>U275/T275*100</f>
        <v>#DIV/0!</v>
      </c>
      <c r="W275" s="146">
        <f t="shared" ref="W275:X275" si="831">W276+W277+W278</f>
        <v>0</v>
      </c>
      <c r="X275" s="146">
        <f t="shared" si="831"/>
        <v>0</v>
      </c>
      <c r="Y275" s="146" t="e">
        <f>X275/W275*100</f>
        <v>#DIV/0!</v>
      </c>
      <c r="Z275" s="146">
        <f t="shared" ref="Z275:AA275" si="832">Z276+Z277+Z278</f>
        <v>0</v>
      </c>
      <c r="AA275" s="146">
        <f t="shared" si="832"/>
        <v>0</v>
      </c>
      <c r="AB275" s="146" t="e">
        <f>AA275/Z275*100</f>
        <v>#DIV/0!</v>
      </c>
      <c r="AC275" s="146">
        <f t="shared" ref="AC275:AD275" si="833">AC276+AC277+AC278</f>
        <v>1525.79783</v>
      </c>
      <c r="AD275" s="146">
        <f t="shared" si="833"/>
        <v>0</v>
      </c>
      <c r="AE275" s="146">
        <f>AD275/AC275*100</f>
        <v>0</v>
      </c>
      <c r="AF275" s="146">
        <f t="shared" ref="AF275:AG275" si="834">AF276+AF277+AF278</f>
        <v>0</v>
      </c>
      <c r="AG275" s="146">
        <f t="shared" si="834"/>
        <v>0</v>
      </c>
      <c r="AH275" s="146" t="e">
        <f>AG275/AF275*100</f>
        <v>#DIV/0!</v>
      </c>
      <c r="AI275" s="146">
        <f t="shared" ref="AI275:AJ275" si="835">AI276+AI277+AI278</f>
        <v>0</v>
      </c>
      <c r="AJ275" s="146">
        <f t="shared" si="835"/>
        <v>0</v>
      </c>
      <c r="AK275" s="146" t="e">
        <f>AJ275/AI275*100</f>
        <v>#DIV/0!</v>
      </c>
      <c r="AL275" s="146">
        <f t="shared" ref="AL275:AM275" si="836">AL276+AL277+AL278</f>
        <v>0</v>
      </c>
      <c r="AM275" s="146">
        <f t="shared" si="836"/>
        <v>0</v>
      </c>
      <c r="AN275" s="146" t="e">
        <f>AM275/AL275*100</f>
        <v>#DIV/0!</v>
      </c>
      <c r="AO275" s="146">
        <f t="shared" ref="AO275:AP275" si="837">AO276+AO277+AO278</f>
        <v>0</v>
      </c>
      <c r="AP275" s="146">
        <f t="shared" si="837"/>
        <v>0</v>
      </c>
      <c r="AQ275" s="146" t="e">
        <f>AP275/AO275*100</f>
        <v>#DIV/0!</v>
      </c>
      <c r="AR275" s="491"/>
    </row>
    <row r="276" spans="1:44" ht="31.9" customHeight="1" x14ac:dyDescent="0.25">
      <c r="A276" s="402"/>
      <c r="B276" s="371"/>
      <c r="C276" s="371"/>
      <c r="D276" s="178" t="s">
        <v>37</v>
      </c>
      <c r="E276" s="281">
        <f t="shared" si="824"/>
        <v>0</v>
      </c>
      <c r="F276" s="281">
        <f t="shared" si="825"/>
        <v>0</v>
      </c>
      <c r="G276" s="252" t="e">
        <f t="shared" si="730"/>
        <v>#DIV/0!</v>
      </c>
      <c r="H276" s="142"/>
      <c r="I276" s="142"/>
      <c r="J276" s="149"/>
      <c r="K276" s="142"/>
      <c r="L276" s="142"/>
      <c r="M276" s="149"/>
      <c r="N276" s="142"/>
      <c r="O276" s="142"/>
      <c r="P276" s="149"/>
      <c r="Q276" s="142"/>
      <c r="R276" s="142"/>
      <c r="S276" s="149"/>
      <c r="T276" s="142"/>
      <c r="U276" s="142"/>
      <c r="V276" s="149"/>
      <c r="W276" s="142"/>
      <c r="X276" s="142"/>
      <c r="Y276" s="149"/>
      <c r="Z276" s="142"/>
      <c r="AA276" s="142"/>
      <c r="AB276" s="149"/>
      <c r="AC276" s="142"/>
      <c r="AD276" s="142"/>
      <c r="AE276" s="149"/>
      <c r="AF276" s="142"/>
      <c r="AG276" s="142"/>
      <c r="AH276" s="149"/>
      <c r="AI276" s="276"/>
      <c r="AJ276" s="142"/>
      <c r="AK276" s="149"/>
      <c r="AL276" s="142"/>
      <c r="AM276" s="142"/>
      <c r="AN276" s="149"/>
      <c r="AO276" s="142"/>
      <c r="AP276" s="142"/>
      <c r="AQ276" s="149"/>
      <c r="AR276" s="373"/>
    </row>
    <row r="277" spans="1:44" ht="34.9" customHeight="1" x14ac:dyDescent="0.25">
      <c r="A277" s="402"/>
      <c r="B277" s="371"/>
      <c r="C277" s="371"/>
      <c r="D277" s="178" t="s">
        <v>2</v>
      </c>
      <c r="E277" s="281">
        <f t="shared" si="824"/>
        <v>0</v>
      </c>
      <c r="F277" s="281">
        <f t="shared" si="825"/>
        <v>0</v>
      </c>
      <c r="G277" s="252" t="e">
        <f t="shared" si="730"/>
        <v>#DIV/0!</v>
      </c>
      <c r="H277" s="142"/>
      <c r="I277" s="142"/>
      <c r="J277" s="149"/>
      <c r="K277" s="142"/>
      <c r="L277" s="142"/>
      <c r="M277" s="149"/>
      <c r="N277" s="142"/>
      <c r="O277" s="142"/>
      <c r="P277" s="149"/>
      <c r="Q277" s="142"/>
      <c r="R277" s="142"/>
      <c r="S277" s="149"/>
      <c r="T277" s="142"/>
      <c r="U277" s="142"/>
      <c r="V277" s="149"/>
      <c r="W277" s="142"/>
      <c r="X277" s="142"/>
      <c r="Y277" s="149"/>
      <c r="Z277" s="142"/>
      <c r="AA277" s="142"/>
      <c r="AB277" s="149"/>
      <c r="AC277" s="279"/>
      <c r="AD277" s="142"/>
      <c r="AE277" s="149"/>
      <c r="AF277" s="142"/>
      <c r="AG277" s="142"/>
      <c r="AH277" s="149"/>
      <c r="AI277" s="142"/>
      <c r="AJ277" s="142"/>
      <c r="AK277" s="149"/>
      <c r="AL277" s="142"/>
      <c r="AM277" s="142"/>
      <c r="AN277" s="149"/>
      <c r="AO277" s="142"/>
      <c r="AP277" s="142"/>
      <c r="AQ277" s="149"/>
      <c r="AR277" s="373"/>
    </row>
    <row r="278" spans="1:44" ht="21.75" customHeight="1" x14ac:dyDescent="0.25">
      <c r="A278" s="402"/>
      <c r="B278" s="371"/>
      <c r="C278" s="371"/>
      <c r="D278" s="179" t="s">
        <v>43</v>
      </c>
      <c r="E278" s="281">
        <f t="shared" si="824"/>
        <v>1525.79783</v>
      </c>
      <c r="F278" s="281">
        <f t="shared" si="825"/>
        <v>0</v>
      </c>
      <c r="G278" s="252">
        <f t="shared" si="730"/>
        <v>0</v>
      </c>
      <c r="H278" s="142"/>
      <c r="I278" s="142"/>
      <c r="J278" s="149"/>
      <c r="K278" s="142"/>
      <c r="L278" s="142"/>
      <c r="M278" s="149"/>
      <c r="N278" s="142"/>
      <c r="O278" s="142"/>
      <c r="P278" s="149"/>
      <c r="Q278" s="142"/>
      <c r="R278" s="142"/>
      <c r="S278" s="149"/>
      <c r="T278" s="142"/>
      <c r="U278" s="142"/>
      <c r="V278" s="149"/>
      <c r="W278" s="142"/>
      <c r="X278" s="142"/>
      <c r="Y278" s="149"/>
      <c r="Z278" s="142"/>
      <c r="AA278" s="142"/>
      <c r="AB278" s="149"/>
      <c r="AC278" s="142">
        <v>1525.79783</v>
      </c>
      <c r="AD278" s="142"/>
      <c r="AE278" s="149"/>
      <c r="AF278" s="142"/>
      <c r="AG278" s="142"/>
      <c r="AH278" s="149"/>
      <c r="AI278" s="142"/>
      <c r="AJ278" s="142"/>
      <c r="AK278" s="149"/>
      <c r="AL278" s="142"/>
      <c r="AM278" s="142"/>
      <c r="AN278" s="149"/>
      <c r="AO278" s="142"/>
      <c r="AP278" s="142"/>
      <c r="AQ278" s="149"/>
      <c r="AR278" s="373"/>
    </row>
    <row r="279" spans="1:44" ht="34.9" customHeight="1" x14ac:dyDescent="0.25">
      <c r="A279" s="403"/>
      <c r="B279" s="371"/>
      <c r="C279" s="371"/>
      <c r="D279" s="224" t="s">
        <v>265</v>
      </c>
      <c r="E279" s="281">
        <f t="shared" si="824"/>
        <v>0</v>
      </c>
      <c r="F279" s="281">
        <f t="shared" si="825"/>
        <v>0</v>
      </c>
      <c r="G279" s="252" t="e">
        <f t="shared" si="730"/>
        <v>#DIV/0!</v>
      </c>
      <c r="H279" s="142"/>
      <c r="I279" s="142"/>
      <c r="J279" s="149"/>
      <c r="K279" s="142"/>
      <c r="L279" s="142"/>
      <c r="M279" s="149"/>
      <c r="N279" s="142"/>
      <c r="O279" s="142"/>
      <c r="P279" s="149"/>
      <c r="Q279" s="142"/>
      <c r="R279" s="142"/>
      <c r="S279" s="149"/>
      <c r="T279" s="142"/>
      <c r="U279" s="142"/>
      <c r="V279" s="149"/>
      <c r="W279" s="142"/>
      <c r="X279" s="142"/>
      <c r="Y279" s="149"/>
      <c r="Z279" s="142"/>
      <c r="AA279" s="142"/>
      <c r="AB279" s="149"/>
      <c r="AC279" s="142"/>
      <c r="AD279" s="142"/>
      <c r="AE279" s="149"/>
      <c r="AF279" s="142"/>
      <c r="AG279" s="142"/>
      <c r="AH279" s="149"/>
      <c r="AI279" s="142"/>
      <c r="AJ279" s="142"/>
      <c r="AK279" s="149"/>
      <c r="AL279" s="142"/>
      <c r="AM279" s="142"/>
      <c r="AN279" s="149"/>
      <c r="AO279" s="142"/>
      <c r="AP279" s="142"/>
      <c r="AQ279" s="149"/>
      <c r="AR279" s="373"/>
    </row>
    <row r="280" spans="1:44" ht="18.75" customHeight="1" x14ac:dyDescent="0.25">
      <c r="A280" s="370" t="s">
        <v>421</v>
      </c>
      <c r="B280" s="371" t="s">
        <v>422</v>
      </c>
      <c r="C280" s="371" t="s">
        <v>491</v>
      </c>
      <c r="D280" s="150" t="s">
        <v>41</v>
      </c>
      <c r="E280" s="281">
        <f t="shared" si="824"/>
        <v>1544.634</v>
      </c>
      <c r="F280" s="281">
        <f t="shared" si="825"/>
        <v>810.17796999999996</v>
      </c>
      <c r="G280" s="252">
        <f t="shared" si="730"/>
        <v>0.5245112887583725</v>
      </c>
      <c r="H280" s="146">
        <f>H281+H282+H283</f>
        <v>0</v>
      </c>
      <c r="I280" s="146">
        <f t="shared" ref="I280" si="838">I281+I282+I283</f>
        <v>0</v>
      </c>
      <c r="J280" s="146" t="e">
        <f>I280/H280*100</f>
        <v>#DIV/0!</v>
      </c>
      <c r="K280" s="146">
        <f t="shared" ref="K280:L280" si="839">K281+K282+K283</f>
        <v>0</v>
      </c>
      <c r="L280" s="146">
        <f t="shared" si="839"/>
        <v>0</v>
      </c>
      <c r="M280" s="146" t="e">
        <f>L280/K280*100</f>
        <v>#DIV/0!</v>
      </c>
      <c r="N280" s="146">
        <f t="shared" ref="N280:O280" si="840">N281+N282+N283</f>
        <v>0</v>
      </c>
      <c r="O280" s="146">
        <f t="shared" si="840"/>
        <v>0</v>
      </c>
      <c r="P280" s="146" t="e">
        <f>O280/N280*100</f>
        <v>#DIV/0!</v>
      </c>
      <c r="Q280" s="146">
        <f t="shared" ref="Q280:R280" si="841">Q281+Q282+Q283</f>
        <v>0</v>
      </c>
      <c r="R280" s="146">
        <f t="shared" si="841"/>
        <v>0</v>
      </c>
      <c r="S280" s="146" t="e">
        <f>R280/Q280*100</f>
        <v>#DIV/0!</v>
      </c>
      <c r="T280" s="146">
        <f t="shared" ref="T280:U280" si="842">T281+T282+T283</f>
        <v>0</v>
      </c>
      <c r="U280" s="146">
        <f t="shared" si="842"/>
        <v>0</v>
      </c>
      <c r="V280" s="146" t="e">
        <f>U280/T280*100</f>
        <v>#DIV/0!</v>
      </c>
      <c r="W280" s="146">
        <f t="shared" ref="W280:X280" si="843">W281+W282+W283</f>
        <v>0</v>
      </c>
      <c r="X280" s="146">
        <f t="shared" si="843"/>
        <v>0</v>
      </c>
      <c r="Y280" s="146" t="e">
        <f>X280/W280*100</f>
        <v>#DIV/0!</v>
      </c>
      <c r="Z280" s="146">
        <f t="shared" ref="Z280:AA280" si="844">Z281+Z282+Z283</f>
        <v>810.17796999999996</v>
      </c>
      <c r="AA280" s="146">
        <f t="shared" si="844"/>
        <v>810.17796999999996</v>
      </c>
      <c r="AB280" s="146">
        <f>AA280/Z280*100</f>
        <v>100</v>
      </c>
      <c r="AC280" s="146">
        <f t="shared" ref="AC280:AD280" si="845">AC281+AC282+AC283</f>
        <v>734.45603000000006</v>
      </c>
      <c r="AD280" s="146">
        <f t="shared" si="845"/>
        <v>0</v>
      </c>
      <c r="AE280" s="146">
        <f>AD280/AC280*100</f>
        <v>0</v>
      </c>
      <c r="AF280" s="146">
        <f t="shared" ref="AF280:AG280" si="846">AF281+AF282+AF283</f>
        <v>0</v>
      </c>
      <c r="AG280" s="146">
        <f t="shared" si="846"/>
        <v>0</v>
      </c>
      <c r="AH280" s="146" t="e">
        <f>AG280/AF280*100</f>
        <v>#DIV/0!</v>
      </c>
      <c r="AI280" s="146">
        <f t="shared" ref="AI280:AJ280" si="847">AI281+AI282+AI283</f>
        <v>0</v>
      </c>
      <c r="AJ280" s="146">
        <f t="shared" si="847"/>
        <v>0</v>
      </c>
      <c r="AK280" s="146" t="e">
        <f>AJ280/AI280*100</f>
        <v>#DIV/0!</v>
      </c>
      <c r="AL280" s="146">
        <f t="shared" ref="AL280:AM280" si="848">AL281+AL282+AL283</f>
        <v>0</v>
      </c>
      <c r="AM280" s="146">
        <f t="shared" si="848"/>
        <v>0</v>
      </c>
      <c r="AN280" s="146" t="e">
        <f>AM280/AL280*100</f>
        <v>#DIV/0!</v>
      </c>
      <c r="AO280" s="146">
        <f t="shared" ref="AO280:AP280" si="849">AO281+AO282+AO283</f>
        <v>0</v>
      </c>
      <c r="AP280" s="146">
        <f t="shared" si="849"/>
        <v>0</v>
      </c>
      <c r="AQ280" s="146" t="e">
        <f>AP280/AO280*100</f>
        <v>#DIV/0!</v>
      </c>
      <c r="AR280" s="372"/>
    </row>
    <row r="281" spans="1:44" ht="31.9" customHeight="1" x14ac:dyDescent="0.25">
      <c r="A281" s="370"/>
      <c r="B281" s="371"/>
      <c r="C281" s="371"/>
      <c r="D281" s="178" t="s">
        <v>37</v>
      </c>
      <c r="E281" s="281">
        <f t="shared" si="824"/>
        <v>0</v>
      </c>
      <c r="F281" s="281">
        <f t="shared" si="825"/>
        <v>0</v>
      </c>
      <c r="G281" s="252" t="e">
        <f t="shared" si="730"/>
        <v>#DIV/0!</v>
      </c>
      <c r="H281" s="142"/>
      <c r="I281" s="142"/>
      <c r="J281" s="149"/>
      <c r="K281" s="142"/>
      <c r="L281" s="142"/>
      <c r="M281" s="149"/>
      <c r="N281" s="142"/>
      <c r="O281" s="142"/>
      <c r="P281" s="149"/>
      <c r="Q281" s="142"/>
      <c r="R281" s="142"/>
      <c r="S281" s="149"/>
      <c r="T281" s="142"/>
      <c r="U281" s="142"/>
      <c r="V281" s="149"/>
      <c r="W281" s="142"/>
      <c r="X281" s="142"/>
      <c r="Y281" s="149"/>
      <c r="Z281" s="142"/>
      <c r="AA281" s="142"/>
      <c r="AB281" s="149"/>
      <c r="AC281" s="142"/>
      <c r="AD281" s="142"/>
      <c r="AE281" s="149"/>
      <c r="AF281" s="142"/>
      <c r="AG281" s="142"/>
      <c r="AH281" s="149"/>
      <c r="AI281" s="142"/>
      <c r="AJ281" s="142"/>
      <c r="AK281" s="149"/>
      <c r="AL281" s="142"/>
      <c r="AM281" s="142"/>
      <c r="AN281" s="149"/>
      <c r="AO281" s="142"/>
      <c r="AP281" s="142"/>
      <c r="AQ281" s="149"/>
      <c r="AR281" s="373"/>
    </row>
    <row r="282" spans="1:44" ht="34.9" customHeight="1" x14ac:dyDescent="0.25">
      <c r="A282" s="370"/>
      <c r="B282" s="371"/>
      <c r="C282" s="371"/>
      <c r="D282" s="178" t="s">
        <v>2</v>
      </c>
      <c r="E282" s="281">
        <f t="shared" si="824"/>
        <v>0</v>
      </c>
      <c r="F282" s="281">
        <f t="shared" si="825"/>
        <v>0</v>
      </c>
      <c r="G282" s="252" t="e">
        <f t="shared" si="730"/>
        <v>#DIV/0!</v>
      </c>
      <c r="H282" s="142"/>
      <c r="I282" s="142"/>
      <c r="J282" s="149"/>
      <c r="K282" s="142"/>
      <c r="L282" s="142"/>
      <c r="M282" s="149"/>
      <c r="N282" s="142"/>
      <c r="O282" s="142"/>
      <c r="P282" s="149"/>
      <c r="Q282" s="142"/>
      <c r="R282" s="142"/>
      <c r="S282" s="149"/>
      <c r="T282" s="142"/>
      <c r="U282" s="142"/>
      <c r="V282" s="149"/>
      <c r="W282" s="142"/>
      <c r="X282" s="142"/>
      <c r="Y282" s="149"/>
      <c r="Z282" s="142"/>
      <c r="AA282" s="142"/>
      <c r="AB282" s="149"/>
      <c r="AC282" s="142"/>
      <c r="AD282" s="142"/>
      <c r="AE282" s="149"/>
      <c r="AF282" s="142"/>
      <c r="AG282" s="142"/>
      <c r="AH282" s="149"/>
      <c r="AI282" s="142"/>
      <c r="AJ282" s="142"/>
      <c r="AK282" s="149"/>
      <c r="AL282" s="142"/>
      <c r="AM282" s="142"/>
      <c r="AN282" s="149"/>
      <c r="AO282" s="142"/>
      <c r="AP282" s="142"/>
      <c r="AQ282" s="149"/>
      <c r="AR282" s="373"/>
    </row>
    <row r="283" spans="1:44" ht="21.75" customHeight="1" x14ac:dyDescent="0.25">
      <c r="A283" s="370"/>
      <c r="B283" s="371"/>
      <c r="C283" s="371"/>
      <c r="D283" s="179" t="s">
        <v>43</v>
      </c>
      <c r="E283" s="281">
        <f t="shared" si="824"/>
        <v>1544.634</v>
      </c>
      <c r="F283" s="281">
        <f t="shared" si="825"/>
        <v>810.17796999999996</v>
      </c>
      <c r="G283" s="252">
        <f t="shared" si="730"/>
        <v>0.5245112887583725</v>
      </c>
      <c r="H283" s="142"/>
      <c r="I283" s="142"/>
      <c r="J283" s="149"/>
      <c r="K283" s="142"/>
      <c r="L283" s="142"/>
      <c r="M283" s="149"/>
      <c r="N283" s="142"/>
      <c r="O283" s="142"/>
      <c r="P283" s="149"/>
      <c r="Q283" s="257"/>
      <c r="R283" s="142"/>
      <c r="S283" s="149"/>
      <c r="T283" s="142"/>
      <c r="U283" s="142"/>
      <c r="V283" s="149"/>
      <c r="W283" s="142"/>
      <c r="X283" s="142"/>
      <c r="Y283" s="149"/>
      <c r="Z283" s="142">
        <v>810.17796999999996</v>
      </c>
      <c r="AA283" s="142">
        <v>810.17796999999996</v>
      </c>
      <c r="AB283" s="149"/>
      <c r="AC283" s="257">
        <f>1544.634-810.17797</f>
        <v>734.45603000000006</v>
      </c>
      <c r="AD283" s="142"/>
      <c r="AE283" s="149"/>
      <c r="AF283" s="142"/>
      <c r="AG283" s="142"/>
      <c r="AH283" s="149"/>
      <c r="AI283" s="142"/>
      <c r="AJ283" s="142"/>
      <c r="AK283" s="149"/>
      <c r="AL283" s="142"/>
      <c r="AM283" s="142"/>
      <c r="AN283" s="149"/>
      <c r="AO283" s="142"/>
      <c r="AP283" s="142"/>
      <c r="AQ283" s="149"/>
      <c r="AR283" s="373"/>
    </row>
    <row r="284" spans="1:44" ht="34.9" customHeight="1" x14ac:dyDescent="0.25">
      <c r="A284" s="370"/>
      <c r="B284" s="371"/>
      <c r="C284" s="371"/>
      <c r="D284" s="224" t="s">
        <v>265</v>
      </c>
      <c r="E284" s="281">
        <f t="shared" si="824"/>
        <v>1544.634</v>
      </c>
      <c r="F284" s="281">
        <f t="shared" si="825"/>
        <v>810.17796999999996</v>
      </c>
      <c r="G284" s="252">
        <f t="shared" si="730"/>
        <v>0.5245112887583725</v>
      </c>
      <c r="H284" s="142"/>
      <c r="I284" s="142"/>
      <c r="J284" s="149"/>
      <c r="K284" s="142"/>
      <c r="L284" s="142"/>
      <c r="M284" s="149"/>
      <c r="N284" s="142"/>
      <c r="O284" s="142"/>
      <c r="P284" s="149"/>
      <c r="Q284" s="258"/>
      <c r="R284" s="142"/>
      <c r="S284" s="149"/>
      <c r="T284" s="142"/>
      <c r="U284" s="142"/>
      <c r="V284" s="149"/>
      <c r="W284" s="142"/>
      <c r="X284" s="142"/>
      <c r="Y284" s="149"/>
      <c r="Z284" s="142">
        <f>Z283</f>
        <v>810.17796999999996</v>
      </c>
      <c r="AA284" s="142">
        <f>AA283</f>
        <v>810.17796999999996</v>
      </c>
      <c r="AB284" s="149"/>
      <c r="AC284" s="258">
        <f>AC283</f>
        <v>734.45603000000006</v>
      </c>
      <c r="AD284" s="142"/>
      <c r="AE284" s="149"/>
      <c r="AF284" s="142"/>
      <c r="AG284" s="142"/>
      <c r="AH284" s="149"/>
      <c r="AI284" s="142"/>
      <c r="AJ284" s="142"/>
      <c r="AK284" s="149"/>
      <c r="AL284" s="142"/>
      <c r="AM284" s="142"/>
      <c r="AN284" s="149"/>
      <c r="AO284" s="142"/>
      <c r="AP284" s="142"/>
      <c r="AQ284" s="149"/>
      <c r="AR284" s="373"/>
    </row>
    <row r="285" spans="1:44" ht="18.75" customHeight="1" x14ac:dyDescent="0.25">
      <c r="A285" s="370" t="s">
        <v>529</v>
      </c>
      <c r="B285" s="371" t="s">
        <v>532</v>
      </c>
      <c r="C285" s="371" t="s">
        <v>491</v>
      </c>
      <c r="D285" s="150" t="s">
        <v>41</v>
      </c>
      <c r="E285" s="281">
        <f t="shared" ref="E285:E289" si="850">H285+K285+N285+Q285+T285+W285+Z285+AC285+AF285+AI285+AL285+AO285</f>
        <v>1560</v>
      </c>
      <c r="F285" s="281">
        <f t="shared" ref="F285:F289" si="851">I285+L285+O285+R285+U285+X285+AA285+AD285+AG285+AJ285+AM285+AP285</f>
        <v>0</v>
      </c>
      <c r="G285" s="252">
        <f t="shared" ref="G285:G289" si="852">F285/E285</f>
        <v>0</v>
      </c>
      <c r="H285" s="146">
        <f>H286+H287+H288</f>
        <v>0</v>
      </c>
      <c r="I285" s="146">
        <f t="shared" ref="I285" si="853">I286+I287+I288</f>
        <v>0</v>
      </c>
      <c r="J285" s="146" t="e">
        <f>I285/H285*100</f>
        <v>#DIV/0!</v>
      </c>
      <c r="K285" s="146">
        <f t="shared" ref="K285:L285" si="854">K286+K287+K288</f>
        <v>0</v>
      </c>
      <c r="L285" s="146">
        <f t="shared" si="854"/>
        <v>0</v>
      </c>
      <c r="M285" s="146" t="e">
        <f>L285/K285*100</f>
        <v>#DIV/0!</v>
      </c>
      <c r="N285" s="146">
        <f t="shared" ref="N285:O285" si="855">N286+N287+N288</f>
        <v>0</v>
      </c>
      <c r="O285" s="146">
        <f t="shared" si="855"/>
        <v>0</v>
      </c>
      <c r="P285" s="146" t="e">
        <f>O285/N285*100</f>
        <v>#DIV/0!</v>
      </c>
      <c r="Q285" s="146">
        <f t="shared" ref="Q285:R285" si="856">Q286+Q287+Q288</f>
        <v>0</v>
      </c>
      <c r="R285" s="146">
        <f t="shared" si="856"/>
        <v>0</v>
      </c>
      <c r="S285" s="146" t="e">
        <f>R285/Q285*100</f>
        <v>#DIV/0!</v>
      </c>
      <c r="T285" s="146">
        <f t="shared" ref="T285:U285" si="857">T286+T287+T288</f>
        <v>0</v>
      </c>
      <c r="U285" s="146">
        <f t="shared" si="857"/>
        <v>0</v>
      </c>
      <c r="V285" s="146" t="e">
        <f>U285/T285*100</f>
        <v>#DIV/0!</v>
      </c>
      <c r="W285" s="146">
        <f t="shared" ref="W285:X285" si="858">W286+W287+W288</f>
        <v>0</v>
      </c>
      <c r="X285" s="146">
        <f t="shared" si="858"/>
        <v>0</v>
      </c>
      <c r="Y285" s="146" t="e">
        <f>X285/W285*100</f>
        <v>#DIV/0!</v>
      </c>
      <c r="Z285" s="146">
        <f t="shared" ref="Z285:AA285" si="859">Z286+Z287+Z288</f>
        <v>0</v>
      </c>
      <c r="AA285" s="146">
        <f t="shared" si="859"/>
        <v>0</v>
      </c>
      <c r="AB285" s="146" t="e">
        <f>AA285/Z285*100</f>
        <v>#DIV/0!</v>
      </c>
      <c r="AC285" s="146">
        <f t="shared" ref="AC285:AD285" si="860">AC286+AC287+AC288</f>
        <v>0</v>
      </c>
      <c r="AD285" s="146">
        <f t="shared" si="860"/>
        <v>0</v>
      </c>
      <c r="AE285" s="146" t="e">
        <f>AD285/AC285*100</f>
        <v>#DIV/0!</v>
      </c>
      <c r="AF285" s="146">
        <f t="shared" ref="AF285:AG285" si="861">AF286+AF287+AF288</f>
        <v>0</v>
      </c>
      <c r="AG285" s="146">
        <f t="shared" si="861"/>
        <v>0</v>
      </c>
      <c r="AH285" s="146" t="e">
        <f>AG285/AF285*100</f>
        <v>#DIV/0!</v>
      </c>
      <c r="AI285" s="146">
        <f t="shared" ref="AI285:AJ285" si="862">AI286+AI287+AI288</f>
        <v>1560</v>
      </c>
      <c r="AJ285" s="146">
        <f t="shared" si="862"/>
        <v>0</v>
      </c>
      <c r="AK285" s="146">
        <f>AJ285/AI285*100</f>
        <v>0</v>
      </c>
      <c r="AL285" s="146">
        <f t="shared" ref="AL285:AM285" si="863">AL286+AL287+AL288</f>
        <v>0</v>
      </c>
      <c r="AM285" s="146">
        <f t="shared" si="863"/>
        <v>0</v>
      </c>
      <c r="AN285" s="146" t="e">
        <f>AM285/AL285*100</f>
        <v>#DIV/0!</v>
      </c>
      <c r="AO285" s="146">
        <f t="shared" ref="AO285:AP285" si="864">AO286+AO287+AO288</f>
        <v>0</v>
      </c>
      <c r="AP285" s="146">
        <f t="shared" si="864"/>
        <v>0</v>
      </c>
      <c r="AQ285" s="146" t="e">
        <f>AP285/AO285*100</f>
        <v>#DIV/0!</v>
      </c>
      <c r="AR285" s="372"/>
    </row>
    <row r="286" spans="1:44" ht="31.9" customHeight="1" x14ac:dyDescent="0.25">
      <c r="A286" s="370"/>
      <c r="B286" s="371"/>
      <c r="C286" s="371"/>
      <c r="D286" s="178" t="s">
        <v>37</v>
      </c>
      <c r="E286" s="281">
        <f t="shared" si="850"/>
        <v>0</v>
      </c>
      <c r="F286" s="281">
        <f t="shared" si="851"/>
        <v>0</v>
      </c>
      <c r="G286" s="252" t="e">
        <f t="shared" si="852"/>
        <v>#DIV/0!</v>
      </c>
      <c r="H286" s="142"/>
      <c r="I286" s="142"/>
      <c r="J286" s="149"/>
      <c r="K286" s="142"/>
      <c r="L286" s="142"/>
      <c r="M286" s="149"/>
      <c r="N286" s="142"/>
      <c r="O286" s="142"/>
      <c r="P286" s="149"/>
      <c r="Q286" s="142"/>
      <c r="R286" s="142"/>
      <c r="S286" s="149"/>
      <c r="T286" s="142"/>
      <c r="U286" s="142"/>
      <c r="V286" s="149"/>
      <c r="W286" s="142"/>
      <c r="X286" s="142"/>
      <c r="Y286" s="149"/>
      <c r="Z286" s="142"/>
      <c r="AA286" s="142"/>
      <c r="AB286" s="149"/>
      <c r="AC286" s="142"/>
      <c r="AD286" s="142"/>
      <c r="AE286" s="149"/>
      <c r="AF286" s="142"/>
      <c r="AG286" s="142"/>
      <c r="AH286" s="149"/>
      <c r="AI286" s="142"/>
      <c r="AJ286" s="142"/>
      <c r="AK286" s="149"/>
      <c r="AL286" s="142"/>
      <c r="AM286" s="142"/>
      <c r="AN286" s="149"/>
      <c r="AO286" s="142"/>
      <c r="AP286" s="142"/>
      <c r="AQ286" s="149"/>
      <c r="AR286" s="373"/>
    </row>
    <row r="287" spans="1:44" ht="34.9" customHeight="1" x14ac:dyDescent="0.25">
      <c r="A287" s="370"/>
      <c r="B287" s="371"/>
      <c r="C287" s="371"/>
      <c r="D287" s="178" t="s">
        <v>2</v>
      </c>
      <c r="E287" s="281">
        <f t="shared" si="850"/>
        <v>0</v>
      </c>
      <c r="F287" s="281">
        <f t="shared" si="851"/>
        <v>0</v>
      </c>
      <c r="G287" s="252" t="e">
        <f t="shared" si="852"/>
        <v>#DIV/0!</v>
      </c>
      <c r="H287" s="142"/>
      <c r="I287" s="142"/>
      <c r="J287" s="149"/>
      <c r="K287" s="142"/>
      <c r="L287" s="142"/>
      <c r="M287" s="149"/>
      <c r="N287" s="142"/>
      <c r="O287" s="142"/>
      <c r="P287" s="149"/>
      <c r="Q287" s="142"/>
      <c r="R287" s="142"/>
      <c r="S287" s="149"/>
      <c r="T287" s="142"/>
      <c r="U287" s="142"/>
      <c r="V287" s="149"/>
      <c r="W287" s="142"/>
      <c r="X287" s="142"/>
      <c r="Y287" s="149"/>
      <c r="Z287" s="142"/>
      <c r="AA287" s="142"/>
      <c r="AB287" s="149"/>
      <c r="AC287" s="142"/>
      <c r="AD287" s="142"/>
      <c r="AE287" s="149"/>
      <c r="AF287" s="142"/>
      <c r="AG287" s="142"/>
      <c r="AH287" s="149"/>
      <c r="AI287" s="142"/>
      <c r="AJ287" s="142"/>
      <c r="AK287" s="149"/>
      <c r="AL287" s="142"/>
      <c r="AM287" s="142"/>
      <c r="AN287" s="149"/>
      <c r="AO287" s="142"/>
      <c r="AP287" s="142"/>
      <c r="AQ287" s="149"/>
      <c r="AR287" s="373"/>
    </row>
    <row r="288" spans="1:44" ht="21.75" customHeight="1" x14ac:dyDescent="0.25">
      <c r="A288" s="370"/>
      <c r="B288" s="371"/>
      <c r="C288" s="371"/>
      <c r="D288" s="179" t="s">
        <v>43</v>
      </c>
      <c r="E288" s="281">
        <f t="shared" si="850"/>
        <v>1560</v>
      </c>
      <c r="F288" s="281">
        <f t="shared" si="851"/>
        <v>0</v>
      </c>
      <c r="G288" s="252">
        <f t="shared" si="852"/>
        <v>0</v>
      </c>
      <c r="H288" s="142"/>
      <c r="I288" s="142"/>
      <c r="J288" s="149"/>
      <c r="K288" s="142"/>
      <c r="L288" s="142"/>
      <c r="M288" s="149"/>
      <c r="N288" s="142"/>
      <c r="O288" s="142"/>
      <c r="P288" s="149"/>
      <c r="Q288" s="257"/>
      <c r="R288" s="142"/>
      <c r="S288" s="149"/>
      <c r="T288" s="142"/>
      <c r="U288" s="142"/>
      <c r="V288" s="149"/>
      <c r="W288" s="142"/>
      <c r="X288" s="142"/>
      <c r="Y288" s="149"/>
      <c r="Z288" s="142"/>
      <c r="AA288" s="142"/>
      <c r="AB288" s="149"/>
      <c r="AC288" s="257"/>
      <c r="AD288" s="142"/>
      <c r="AE288" s="149"/>
      <c r="AF288" s="142"/>
      <c r="AG288" s="142"/>
      <c r="AH288" s="149"/>
      <c r="AI288" s="302">
        <v>1560</v>
      </c>
      <c r="AJ288" s="142"/>
      <c r="AK288" s="149"/>
      <c r="AL288" s="142"/>
      <c r="AM288" s="142"/>
      <c r="AN288" s="149"/>
      <c r="AO288" s="142"/>
      <c r="AP288" s="142"/>
      <c r="AQ288" s="149"/>
      <c r="AR288" s="373"/>
    </row>
    <row r="289" spans="1:44" ht="34.9" customHeight="1" x14ac:dyDescent="0.25">
      <c r="A289" s="370"/>
      <c r="B289" s="371"/>
      <c r="C289" s="371"/>
      <c r="D289" s="224" t="s">
        <v>265</v>
      </c>
      <c r="E289" s="281">
        <f t="shared" si="850"/>
        <v>0</v>
      </c>
      <c r="F289" s="281">
        <f t="shared" si="851"/>
        <v>0</v>
      </c>
      <c r="G289" s="252" t="e">
        <f t="shared" si="852"/>
        <v>#DIV/0!</v>
      </c>
      <c r="H289" s="142"/>
      <c r="I289" s="142"/>
      <c r="J289" s="149"/>
      <c r="K289" s="142"/>
      <c r="L289" s="142"/>
      <c r="M289" s="149"/>
      <c r="N289" s="142"/>
      <c r="O289" s="142"/>
      <c r="P289" s="149"/>
      <c r="Q289" s="258"/>
      <c r="R289" s="142"/>
      <c r="S289" s="149"/>
      <c r="T289" s="142"/>
      <c r="U289" s="142"/>
      <c r="V289" s="149"/>
      <c r="W289" s="142"/>
      <c r="X289" s="142"/>
      <c r="Y289" s="149"/>
      <c r="Z289" s="142"/>
      <c r="AA289" s="142"/>
      <c r="AB289" s="149"/>
      <c r="AC289" s="258"/>
      <c r="AD289" s="142"/>
      <c r="AE289" s="149"/>
      <c r="AF289" s="142"/>
      <c r="AG289" s="142"/>
      <c r="AH289" s="149"/>
      <c r="AI289" s="257"/>
      <c r="AJ289" s="142"/>
      <c r="AK289" s="149"/>
      <c r="AL289" s="142"/>
      <c r="AM289" s="142"/>
      <c r="AN289" s="149"/>
      <c r="AO289" s="142"/>
      <c r="AP289" s="142"/>
      <c r="AQ289" s="149"/>
      <c r="AR289" s="373"/>
    </row>
    <row r="290" spans="1:44" ht="18.75" customHeight="1" x14ac:dyDescent="0.25">
      <c r="A290" s="370" t="s">
        <v>530</v>
      </c>
      <c r="B290" s="371" t="s">
        <v>533</v>
      </c>
      <c r="C290" s="371" t="s">
        <v>491</v>
      </c>
      <c r="D290" s="150" t="s">
        <v>41</v>
      </c>
      <c r="E290" s="281">
        <f t="shared" ref="E290:E294" si="865">H290+K290+N290+Q290+T290+W290+Z290+AC290+AF290+AI290+AL290+AO290</f>
        <v>1561.5940000000001</v>
      </c>
      <c r="F290" s="281">
        <f t="shared" ref="F290:F294" si="866">I290+L290+O290+R290+U290+X290+AA290+AD290+AG290+AJ290+AM290+AP290</f>
        <v>0</v>
      </c>
      <c r="G290" s="252">
        <f t="shared" ref="G290:G294" si="867">F290/E290</f>
        <v>0</v>
      </c>
      <c r="H290" s="146">
        <f>H291+H292+H293</f>
        <v>0</v>
      </c>
      <c r="I290" s="146">
        <f t="shared" ref="I290" si="868">I291+I292+I293</f>
        <v>0</v>
      </c>
      <c r="J290" s="146" t="e">
        <f>I290/H290*100</f>
        <v>#DIV/0!</v>
      </c>
      <c r="K290" s="146">
        <f t="shared" ref="K290:L290" si="869">K291+K292+K293</f>
        <v>0</v>
      </c>
      <c r="L290" s="146">
        <f t="shared" si="869"/>
        <v>0</v>
      </c>
      <c r="M290" s="146" t="e">
        <f>L290/K290*100</f>
        <v>#DIV/0!</v>
      </c>
      <c r="N290" s="146">
        <f t="shared" ref="N290:O290" si="870">N291+N292+N293</f>
        <v>0</v>
      </c>
      <c r="O290" s="146">
        <f t="shared" si="870"/>
        <v>0</v>
      </c>
      <c r="P290" s="146" t="e">
        <f>O290/N290*100</f>
        <v>#DIV/0!</v>
      </c>
      <c r="Q290" s="146">
        <f t="shared" ref="Q290:R290" si="871">Q291+Q292+Q293</f>
        <v>0</v>
      </c>
      <c r="R290" s="146">
        <f t="shared" si="871"/>
        <v>0</v>
      </c>
      <c r="S290" s="146" t="e">
        <f>R290/Q290*100</f>
        <v>#DIV/0!</v>
      </c>
      <c r="T290" s="146">
        <f t="shared" ref="T290:U290" si="872">T291+T292+T293</f>
        <v>0</v>
      </c>
      <c r="U290" s="146">
        <f t="shared" si="872"/>
        <v>0</v>
      </c>
      <c r="V290" s="146" t="e">
        <f>U290/T290*100</f>
        <v>#DIV/0!</v>
      </c>
      <c r="W290" s="146">
        <f t="shared" ref="W290:X290" si="873">W291+W292+W293</f>
        <v>0</v>
      </c>
      <c r="X290" s="146">
        <f t="shared" si="873"/>
        <v>0</v>
      </c>
      <c r="Y290" s="146" t="e">
        <f>X290/W290*100</f>
        <v>#DIV/0!</v>
      </c>
      <c r="Z290" s="146">
        <f t="shared" ref="Z290:AA290" si="874">Z291+Z292+Z293</f>
        <v>0</v>
      </c>
      <c r="AA290" s="146">
        <f t="shared" si="874"/>
        <v>0</v>
      </c>
      <c r="AB290" s="146" t="e">
        <f>AA290/Z290*100</f>
        <v>#DIV/0!</v>
      </c>
      <c r="AC290" s="146">
        <f t="shared" ref="AC290:AD290" si="875">AC291+AC292+AC293</f>
        <v>0</v>
      </c>
      <c r="AD290" s="146">
        <f t="shared" si="875"/>
        <v>0</v>
      </c>
      <c r="AE290" s="146" t="e">
        <f>AD290/AC290*100</f>
        <v>#DIV/0!</v>
      </c>
      <c r="AF290" s="146">
        <f t="shared" ref="AF290:AG290" si="876">AF291+AF292+AF293</f>
        <v>1561.5940000000001</v>
      </c>
      <c r="AG290" s="146">
        <f t="shared" si="876"/>
        <v>0</v>
      </c>
      <c r="AH290" s="146">
        <f>AG290/AF290*100</f>
        <v>0</v>
      </c>
      <c r="AI290" s="146">
        <f t="shared" ref="AI290:AJ290" si="877">AI291+AI292+AI293</f>
        <v>0</v>
      </c>
      <c r="AJ290" s="146">
        <f t="shared" si="877"/>
        <v>0</v>
      </c>
      <c r="AK290" s="146" t="e">
        <f>AJ290/AI290*100</f>
        <v>#DIV/0!</v>
      </c>
      <c r="AL290" s="146">
        <f t="shared" ref="AL290:AM290" si="878">AL291+AL292+AL293</f>
        <v>0</v>
      </c>
      <c r="AM290" s="146">
        <f t="shared" si="878"/>
        <v>0</v>
      </c>
      <c r="AN290" s="146" t="e">
        <f>AM290/AL290*100</f>
        <v>#DIV/0!</v>
      </c>
      <c r="AO290" s="146">
        <f t="shared" ref="AO290:AP290" si="879">AO291+AO292+AO293</f>
        <v>0</v>
      </c>
      <c r="AP290" s="146">
        <f t="shared" si="879"/>
        <v>0</v>
      </c>
      <c r="AQ290" s="146" t="e">
        <f>AP290/AO290*100</f>
        <v>#DIV/0!</v>
      </c>
      <c r="AR290" s="372"/>
    </row>
    <row r="291" spans="1:44" ht="31.9" customHeight="1" x14ac:dyDescent="0.25">
      <c r="A291" s="370"/>
      <c r="B291" s="371"/>
      <c r="C291" s="371"/>
      <c r="D291" s="178" t="s">
        <v>37</v>
      </c>
      <c r="E291" s="281">
        <f t="shared" si="865"/>
        <v>0</v>
      </c>
      <c r="F291" s="281">
        <f t="shared" si="866"/>
        <v>0</v>
      </c>
      <c r="G291" s="252" t="e">
        <f t="shared" si="867"/>
        <v>#DIV/0!</v>
      </c>
      <c r="H291" s="142"/>
      <c r="I291" s="142"/>
      <c r="J291" s="149"/>
      <c r="K291" s="142"/>
      <c r="L291" s="142"/>
      <c r="M291" s="149"/>
      <c r="N291" s="142"/>
      <c r="O291" s="142"/>
      <c r="P291" s="149"/>
      <c r="Q291" s="142"/>
      <c r="R291" s="142"/>
      <c r="S291" s="149"/>
      <c r="T291" s="142"/>
      <c r="U291" s="142"/>
      <c r="V291" s="149"/>
      <c r="W291" s="142"/>
      <c r="X291" s="142"/>
      <c r="Y291" s="149"/>
      <c r="Z291" s="142"/>
      <c r="AA291" s="142"/>
      <c r="AB291" s="149"/>
      <c r="AC291" s="142"/>
      <c r="AD291" s="142"/>
      <c r="AE291" s="149"/>
      <c r="AF291" s="142"/>
      <c r="AG291" s="142"/>
      <c r="AH291" s="149"/>
      <c r="AI291" s="142"/>
      <c r="AJ291" s="142"/>
      <c r="AK291" s="149"/>
      <c r="AL291" s="142"/>
      <c r="AM291" s="142"/>
      <c r="AN291" s="149"/>
      <c r="AO291" s="142"/>
      <c r="AP291" s="142"/>
      <c r="AQ291" s="149"/>
      <c r="AR291" s="373"/>
    </row>
    <row r="292" spans="1:44" ht="34.9" customHeight="1" x14ac:dyDescent="0.25">
      <c r="A292" s="370"/>
      <c r="B292" s="371"/>
      <c r="C292" s="371"/>
      <c r="D292" s="178" t="s">
        <v>2</v>
      </c>
      <c r="E292" s="281">
        <f t="shared" si="865"/>
        <v>0</v>
      </c>
      <c r="F292" s="281">
        <f t="shared" si="866"/>
        <v>0</v>
      </c>
      <c r="G292" s="252" t="e">
        <f t="shared" si="867"/>
        <v>#DIV/0!</v>
      </c>
      <c r="H292" s="142"/>
      <c r="I292" s="142"/>
      <c r="J292" s="149"/>
      <c r="K292" s="142"/>
      <c r="L292" s="142"/>
      <c r="M292" s="149"/>
      <c r="N292" s="142"/>
      <c r="O292" s="142"/>
      <c r="P292" s="149"/>
      <c r="Q292" s="142"/>
      <c r="R292" s="142"/>
      <c r="S292" s="149"/>
      <c r="T292" s="142"/>
      <c r="U292" s="142"/>
      <c r="V292" s="149"/>
      <c r="W292" s="142"/>
      <c r="X292" s="142"/>
      <c r="Y292" s="149"/>
      <c r="Z292" s="142"/>
      <c r="AA292" s="142"/>
      <c r="AB292" s="149"/>
      <c r="AC292" s="142"/>
      <c r="AD292" s="142"/>
      <c r="AE292" s="149"/>
      <c r="AF292" s="142"/>
      <c r="AG292" s="142"/>
      <c r="AH292" s="149"/>
      <c r="AI292" s="142"/>
      <c r="AJ292" s="142"/>
      <c r="AK292" s="149"/>
      <c r="AL292" s="142"/>
      <c r="AM292" s="142"/>
      <c r="AN292" s="149"/>
      <c r="AO292" s="142"/>
      <c r="AP292" s="142"/>
      <c r="AQ292" s="149"/>
      <c r="AR292" s="373"/>
    </row>
    <row r="293" spans="1:44" ht="21.75" customHeight="1" x14ac:dyDescent="0.25">
      <c r="A293" s="370"/>
      <c r="B293" s="371"/>
      <c r="C293" s="371"/>
      <c r="D293" s="179" t="s">
        <v>43</v>
      </c>
      <c r="E293" s="281">
        <f t="shared" si="865"/>
        <v>1561.5940000000001</v>
      </c>
      <c r="F293" s="281">
        <f t="shared" si="866"/>
        <v>0</v>
      </c>
      <c r="G293" s="252">
        <f t="shared" si="867"/>
        <v>0</v>
      </c>
      <c r="H293" s="142"/>
      <c r="I293" s="142"/>
      <c r="J293" s="149"/>
      <c r="K293" s="142"/>
      <c r="L293" s="142"/>
      <c r="M293" s="149"/>
      <c r="N293" s="142"/>
      <c r="O293" s="142"/>
      <c r="P293" s="149"/>
      <c r="Q293" s="257"/>
      <c r="R293" s="142"/>
      <c r="S293" s="149"/>
      <c r="T293" s="142"/>
      <c r="U293" s="142"/>
      <c r="V293" s="149"/>
      <c r="W293" s="142"/>
      <c r="X293" s="142"/>
      <c r="Y293" s="149"/>
      <c r="Z293" s="142"/>
      <c r="AA293" s="142"/>
      <c r="AB293" s="149"/>
      <c r="AC293" s="257"/>
      <c r="AD293" s="142"/>
      <c r="AE293" s="149"/>
      <c r="AF293" s="257">
        <v>1561.5940000000001</v>
      </c>
      <c r="AG293" s="142"/>
      <c r="AH293" s="149"/>
      <c r="AI293" s="142"/>
      <c r="AJ293" s="142"/>
      <c r="AK293" s="149"/>
      <c r="AL293" s="142"/>
      <c r="AM293" s="142"/>
      <c r="AN293" s="149"/>
      <c r="AO293" s="142"/>
      <c r="AP293" s="142"/>
      <c r="AQ293" s="149"/>
      <c r="AR293" s="373"/>
    </row>
    <row r="294" spans="1:44" ht="34.9" customHeight="1" x14ac:dyDescent="0.25">
      <c r="A294" s="370"/>
      <c r="B294" s="371"/>
      <c r="C294" s="371"/>
      <c r="D294" s="224" t="s">
        <v>265</v>
      </c>
      <c r="E294" s="281">
        <f t="shared" si="865"/>
        <v>1561.5940000000001</v>
      </c>
      <c r="F294" s="281">
        <f t="shared" si="866"/>
        <v>0</v>
      </c>
      <c r="G294" s="252">
        <f t="shared" si="867"/>
        <v>0</v>
      </c>
      <c r="H294" s="142"/>
      <c r="I294" s="142"/>
      <c r="J294" s="149"/>
      <c r="K294" s="142"/>
      <c r="L294" s="142"/>
      <c r="M294" s="149"/>
      <c r="N294" s="142"/>
      <c r="O294" s="142"/>
      <c r="P294" s="149"/>
      <c r="Q294" s="258"/>
      <c r="R294" s="142"/>
      <c r="S294" s="149"/>
      <c r="T294" s="142"/>
      <c r="U294" s="142"/>
      <c r="V294" s="149"/>
      <c r="W294" s="142"/>
      <c r="X294" s="142"/>
      <c r="Y294" s="149"/>
      <c r="Z294" s="142"/>
      <c r="AA294" s="142"/>
      <c r="AB294" s="149"/>
      <c r="AC294" s="258"/>
      <c r="AD294" s="142"/>
      <c r="AE294" s="149"/>
      <c r="AF294" s="257">
        <f>AF293</f>
        <v>1561.5940000000001</v>
      </c>
      <c r="AG294" s="142"/>
      <c r="AH294" s="149"/>
      <c r="AI294" s="142"/>
      <c r="AJ294" s="142"/>
      <c r="AK294" s="149"/>
      <c r="AL294" s="142"/>
      <c r="AM294" s="142"/>
      <c r="AN294" s="149"/>
      <c r="AO294" s="142"/>
      <c r="AP294" s="142"/>
      <c r="AQ294" s="149"/>
      <c r="AR294" s="373"/>
    </row>
    <row r="295" spans="1:44" ht="18.75" customHeight="1" x14ac:dyDescent="0.25">
      <c r="A295" s="370" t="s">
        <v>531</v>
      </c>
      <c r="B295" s="371" t="s">
        <v>534</v>
      </c>
      <c r="C295" s="371" t="s">
        <v>491</v>
      </c>
      <c r="D295" s="150" t="s">
        <v>41</v>
      </c>
      <c r="E295" s="281">
        <f t="shared" ref="E295:E299" si="880">H295+K295+N295+Q295+T295+W295+Z295+AC295+AF295+AI295+AL295+AO295</f>
        <v>1494.8040000000001</v>
      </c>
      <c r="F295" s="281">
        <f t="shared" ref="F295:F299" si="881">I295+L295+O295+R295+U295+X295+AA295+AD295+AG295+AJ295+AM295+AP295</f>
        <v>0</v>
      </c>
      <c r="G295" s="252">
        <f t="shared" ref="G295:G299" si="882">F295/E295</f>
        <v>0</v>
      </c>
      <c r="H295" s="146">
        <f>H296+H297+H298</f>
        <v>0</v>
      </c>
      <c r="I295" s="146">
        <f t="shared" ref="I295" si="883">I296+I297+I298</f>
        <v>0</v>
      </c>
      <c r="J295" s="146" t="e">
        <f>I295/H295*100</f>
        <v>#DIV/0!</v>
      </c>
      <c r="K295" s="146">
        <f t="shared" ref="K295:L295" si="884">K296+K297+K298</f>
        <v>0</v>
      </c>
      <c r="L295" s="146">
        <f t="shared" si="884"/>
        <v>0</v>
      </c>
      <c r="M295" s="146" t="e">
        <f>L295/K295*100</f>
        <v>#DIV/0!</v>
      </c>
      <c r="N295" s="146">
        <f t="shared" ref="N295:O295" si="885">N296+N297+N298</f>
        <v>0</v>
      </c>
      <c r="O295" s="146">
        <f t="shared" si="885"/>
        <v>0</v>
      </c>
      <c r="P295" s="146" t="e">
        <f>O295/N295*100</f>
        <v>#DIV/0!</v>
      </c>
      <c r="Q295" s="146">
        <f t="shared" ref="Q295:R295" si="886">Q296+Q297+Q298</f>
        <v>0</v>
      </c>
      <c r="R295" s="146">
        <f t="shared" si="886"/>
        <v>0</v>
      </c>
      <c r="S295" s="146" t="e">
        <f>R295/Q295*100</f>
        <v>#DIV/0!</v>
      </c>
      <c r="T295" s="146">
        <f t="shared" ref="T295:U295" si="887">T296+T297+T298</f>
        <v>0</v>
      </c>
      <c r="U295" s="146">
        <f t="shared" si="887"/>
        <v>0</v>
      </c>
      <c r="V295" s="146" t="e">
        <f>U295/T295*100</f>
        <v>#DIV/0!</v>
      </c>
      <c r="W295" s="146">
        <f t="shared" ref="W295:X295" si="888">W296+W297+W298</f>
        <v>0</v>
      </c>
      <c r="X295" s="146">
        <f t="shared" si="888"/>
        <v>0</v>
      </c>
      <c r="Y295" s="146" t="e">
        <f>X295/W295*100</f>
        <v>#DIV/0!</v>
      </c>
      <c r="Z295" s="146">
        <f t="shared" ref="Z295:AA295" si="889">Z296+Z297+Z298</f>
        <v>0</v>
      </c>
      <c r="AA295" s="146">
        <f t="shared" si="889"/>
        <v>0</v>
      </c>
      <c r="AB295" s="146" t="e">
        <f>AA295/Z295*100</f>
        <v>#DIV/0!</v>
      </c>
      <c r="AC295" s="146">
        <f t="shared" ref="AC295:AD295" si="890">AC296+AC297+AC298</f>
        <v>0</v>
      </c>
      <c r="AD295" s="146">
        <f t="shared" si="890"/>
        <v>0</v>
      </c>
      <c r="AE295" s="146" t="e">
        <f>AD295/AC295*100</f>
        <v>#DIV/0!</v>
      </c>
      <c r="AF295" s="146">
        <f t="shared" ref="AF295:AG295" si="891">AF296+AF297+AF298</f>
        <v>1494.8040000000001</v>
      </c>
      <c r="AG295" s="146">
        <f t="shared" si="891"/>
        <v>0</v>
      </c>
      <c r="AH295" s="146">
        <f>AG295/AF295*100</f>
        <v>0</v>
      </c>
      <c r="AI295" s="146">
        <f t="shared" ref="AI295:AJ295" si="892">AI296+AI297+AI298</f>
        <v>0</v>
      </c>
      <c r="AJ295" s="146">
        <f t="shared" si="892"/>
        <v>0</v>
      </c>
      <c r="AK295" s="146" t="e">
        <f>AJ295/AI295*100</f>
        <v>#DIV/0!</v>
      </c>
      <c r="AL295" s="146">
        <f t="shared" ref="AL295:AM295" si="893">AL296+AL297+AL298</f>
        <v>0</v>
      </c>
      <c r="AM295" s="146">
        <f t="shared" si="893"/>
        <v>0</v>
      </c>
      <c r="AN295" s="146" t="e">
        <f>AM295/AL295*100</f>
        <v>#DIV/0!</v>
      </c>
      <c r="AO295" s="146">
        <f t="shared" ref="AO295:AP295" si="894">AO296+AO297+AO298</f>
        <v>0</v>
      </c>
      <c r="AP295" s="146">
        <f t="shared" si="894"/>
        <v>0</v>
      </c>
      <c r="AQ295" s="146" t="e">
        <f>AP295/AO295*100</f>
        <v>#DIV/0!</v>
      </c>
      <c r="AR295" s="372"/>
    </row>
    <row r="296" spans="1:44" ht="31.9" customHeight="1" x14ac:dyDescent="0.25">
      <c r="A296" s="370"/>
      <c r="B296" s="371"/>
      <c r="C296" s="371"/>
      <c r="D296" s="178" t="s">
        <v>37</v>
      </c>
      <c r="E296" s="281">
        <f t="shared" si="880"/>
        <v>0</v>
      </c>
      <c r="F296" s="281">
        <f t="shared" si="881"/>
        <v>0</v>
      </c>
      <c r="G296" s="252" t="e">
        <f t="shared" si="882"/>
        <v>#DIV/0!</v>
      </c>
      <c r="H296" s="142"/>
      <c r="I296" s="142"/>
      <c r="J296" s="149"/>
      <c r="K296" s="142"/>
      <c r="L296" s="142"/>
      <c r="M296" s="149"/>
      <c r="N296" s="142"/>
      <c r="O296" s="142"/>
      <c r="P296" s="149"/>
      <c r="Q296" s="142"/>
      <c r="R296" s="142"/>
      <c r="S296" s="149"/>
      <c r="T296" s="142"/>
      <c r="U296" s="142"/>
      <c r="V296" s="149"/>
      <c r="W296" s="142"/>
      <c r="X296" s="142"/>
      <c r="Y296" s="149"/>
      <c r="Z296" s="142"/>
      <c r="AA296" s="142"/>
      <c r="AB296" s="149"/>
      <c r="AC296" s="142"/>
      <c r="AD296" s="142"/>
      <c r="AE296" s="149"/>
      <c r="AF296" s="142"/>
      <c r="AG296" s="142"/>
      <c r="AH296" s="149"/>
      <c r="AI296" s="142"/>
      <c r="AJ296" s="142"/>
      <c r="AK296" s="149"/>
      <c r="AL296" s="142"/>
      <c r="AM296" s="142"/>
      <c r="AN296" s="149"/>
      <c r="AO296" s="142"/>
      <c r="AP296" s="142"/>
      <c r="AQ296" s="149"/>
      <c r="AR296" s="373"/>
    </row>
    <row r="297" spans="1:44" ht="34.9" customHeight="1" x14ac:dyDescent="0.25">
      <c r="A297" s="370"/>
      <c r="B297" s="371"/>
      <c r="C297" s="371"/>
      <c r="D297" s="178" t="s">
        <v>2</v>
      </c>
      <c r="E297" s="281">
        <f t="shared" si="880"/>
        <v>0</v>
      </c>
      <c r="F297" s="281">
        <f t="shared" si="881"/>
        <v>0</v>
      </c>
      <c r="G297" s="252" t="e">
        <f t="shared" si="882"/>
        <v>#DIV/0!</v>
      </c>
      <c r="H297" s="142"/>
      <c r="I297" s="142"/>
      <c r="J297" s="149"/>
      <c r="K297" s="142"/>
      <c r="L297" s="142"/>
      <c r="M297" s="149"/>
      <c r="N297" s="142"/>
      <c r="O297" s="142"/>
      <c r="P297" s="149"/>
      <c r="Q297" s="142"/>
      <c r="R297" s="142"/>
      <c r="S297" s="149"/>
      <c r="T297" s="142"/>
      <c r="U297" s="142"/>
      <c r="V297" s="149"/>
      <c r="W297" s="142"/>
      <c r="X297" s="142"/>
      <c r="Y297" s="149"/>
      <c r="Z297" s="142"/>
      <c r="AA297" s="142"/>
      <c r="AB297" s="149"/>
      <c r="AC297" s="142"/>
      <c r="AD297" s="142"/>
      <c r="AE297" s="149"/>
      <c r="AF297" s="142"/>
      <c r="AG297" s="142"/>
      <c r="AH297" s="149"/>
      <c r="AI297" s="142"/>
      <c r="AJ297" s="142"/>
      <c r="AK297" s="149"/>
      <c r="AL297" s="142"/>
      <c r="AM297" s="142"/>
      <c r="AN297" s="149"/>
      <c r="AO297" s="142"/>
      <c r="AP297" s="142"/>
      <c r="AQ297" s="149"/>
      <c r="AR297" s="373"/>
    </row>
    <row r="298" spans="1:44" ht="21.75" customHeight="1" x14ac:dyDescent="0.25">
      <c r="A298" s="370"/>
      <c r="B298" s="371"/>
      <c r="C298" s="371"/>
      <c r="D298" s="179" t="s">
        <v>43</v>
      </c>
      <c r="E298" s="281">
        <f t="shared" si="880"/>
        <v>1494.8040000000001</v>
      </c>
      <c r="F298" s="281">
        <f t="shared" si="881"/>
        <v>0</v>
      </c>
      <c r="G298" s="252">
        <f t="shared" si="882"/>
        <v>0</v>
      </c>
      <c r="H298" s="142"/>
      <c r="I298" s="142"/>
      <c r="J298" s="149"/>
      <c r="K298" s="142"/>
      <c r="L298" s="142"/>
      <c r="M298" s="149"/>
      <c r="N298" s="142"/>
      <c r="O298" s="142"/>
      <c r="P298" s="149"/>
      <c r="Q298" s="257"/>
      <c r="R298" s="142"/>
      <c r="S298" s="149"/>
      <c r="T298" s="142"/>
      <c r="U298" s="142"/>
      <c r="V298" s="149"/>
      <c r="W298" s="142"/>
      <c r="X298" s="142"/>
      <c r="Y298" s="149"/>
      <c r="Z298" s="142"/>
      <c r="AA298" s="142"/>
      <c r="AB298" s="149"/>
      <c r="AC298" s="257"/>
      <c r="AD298" s="142"/>
      <c r="AE298" s="149"/>
      <c r="AF298" s="257">
        <v>1494.8040000000001</v>
      </c>
      <c r="AG298" s="142"/>
      <c r="AH298" s="149"/>
      <c r="AI298" s="142"/>
      <c r="AJ298" s="142"/>
      <c r="AK298" s="149"/>
      <c r="AL298" s="142"/>
      <c r="AM298" s="142"/>
      <c r="AN298" s="149"/>
      <c r="AO298" s="142"/>
      <c r="AP298" s="142"/>
      <c r="AQ298" s="149"/>
      <c r="AR298" s="373"/>
    </row>
    <row r="299" spans="1:44" ht="34.9" customHeight="1" x14ac:dyDescent="0.25">
      <c r="A299" s="370"/>
      <c r="B299" s="371"/>
      <c r="C299" s="371"/>
      <c r="D299" s="224" t="s">
        <v>265</v>
      </c>
      <c r="E299" s="281">
        <f t="shared" si="880"/>
        <v>1494.8040000000001</v>
      </c>
      <c r="F299" s="281">
        <f t="shared" si="881"/>
        <v>0</v>
      </c>
      <c r="G299" s="252">
        <f t="shared" si="882"/>
        <v>0</v>
      </c>
      <c r="H299" s="142"/>
      <c r="I299" s="142"/>
      <c r="J299" s="149"/>
      <c r="K299" s="142"/>
      <c r="L299" s="142"/>
      <c r="M299" s="149"/>
      <c r="N299" s="142"/>
      <c r="O299" s="142"/>
      <c r="P299" s="149"/>
      <c r="Q299" s="258"/>
      <c r="R299" s="142"/>
      <c r="S299" s="149"/>
      <c r="T299" s="142"/>
      <c r="U299" s="142"/>
      <c r="V299" s="149"/>
      <c r="W299" s="142"/>
      <c r="X299" s="142"/>
      <c r="Y299" s="149"/>
      <c r="Z299" s="142"/>
      <c r="AA299" s="142"/>
      <c r="AB299" s="149"/>
      <c r="AC299" s="258"/>
      <c r="AD299" s="142"/>
      <c r="AE299" s="149"/>
      <c r="AF299" s="257">
        <f>AF298</f>
        <v>1494.8040000000001</v>
      </c>
      <c r="AG299" s="142"/>
      <c r="AH299" s="149"/>
      <c r="AI299" s="142"/>
      <c r="AJ299" s="142"/>
      <c r="AK299" s="149"/>
      <c r="AL299" s="142"/>
      <c r="AM299" s="142"/>
      <c r="AN299" s="149"/>
      <c r="AO299" s="142"/>
      <c r="AP299" s="142"/>
      <c r="AQ299" s="149"/>
      <c r="AR299" s="373"/>
    </row>
    <row r="300" spans="1:44" ht="18.75" customHeight="1" x14ac:dyDescent="0.25">
      <c r="A300" s="370" t="s">
        <v>5</v>
      </c>
      <c r="B300" s="371" t="s">
        <v>324</v>
      </c>
      <c r="C300" s="371" t="s">
        <v>390</v>
      </c>
      <c r="D300" s="150" t="s">
        <v>41</v>
      </c>
      <c r="E300" s="281">
        <f t="shared" si="824"/>
        <v>152993.37279000005</v>
      </c>
      <c r="F300" s="281">
        <f t="shared" si="825"/>
        <v>145311.87586</v>
      </c>
      <c r="G300" s="221">
        <f t="shared" si="730"/>
        <v>0.94979196294637069</v>
      </c>
      <c r="H300" s="146">
        <f>H301+H302+H303</f>
        <v>40227.855450000003</v>
      </c>
      <c r="I300" s="146">
        <f t="shared" ref="I300" si="895">I301+I302+I303</f>
        <v>40227.855450000003</v>
      </c>
      <c r="J300" s="146">
        <f>I300/H300*100</f>
        <v>100</v>
      </c>
      <c r="K300" s="146">
        <f t="shared" ref="K300:L300" si="896">K301+K302+K303</f>
        <v>40100</v>
      </c>
      <c r="L300" s="146">
        <f t="shared" si="896"/>
        <v>40100</v>
      </c>
      <c r="M300" s="146">
        <f>L300/K300*100</f>
        <v>100</v>
      </c>
      <c r="N300" s="146">
        <f t="shared" ref="N300:O300" si="897">N301+N302+N303</f>
        <v>6810.3978299999999</v>
      </c>
      <c r="O300" s="146">
        <f t="shared" si="897"/>
        <v>6810.3978299999999</v>
      </c>
      <c r="P300" s="146">
        <f>O300/N300*100</f>
        <v>100</v>
      </c>
      <c r="Q300" s="146">
        <f t="shared" ref="Q300:R300" si="898">Q301+Q302+Q303</f>
        <v>30295.940129999999</v>
      </c>
      <c r="R300" s="146">
        <f t="shared" si="898"/>
        <v>30295.940129999999</v>
      </c>
      <c r="S300" s="146">
        <f>R300/Q300*100</f>
        <v>100</v>
      </c>
      <c r="T300" s="146">
        <f t="shared" ref="T300:U300" si="899">T301+T302+T303</f>
        <v>2801.9132</v>
      </c>
      <c r="U300" s="146">
        <f t="shared" si="899"/>
        <v>2801.9132</v>
      </c>
      <c r="V300" s="146">
        <f>U300/T300*100</f>
        <v>100</v>
      </c>
      <c r="W300" s="146">
        <f t="shared" ref="W300:X300" si="900">W301+W302+W303</f>
        <v>24313.808030000004</v>
      </c>
      <c r="X300" s="146">
        <f t="shared" si="900"/>
        <v>24313.808030000004</v>
      </c>
      <c r="Y300" s="146">
        <f>X300/W300*100</f>
        <v>100</v>
      </c>
      <c r="Z300" s="146">
        <f t="shared" ref="Z300:AA300" si="901">Z301+Z302+Z303</f>
        <v>761.96122000000003</v>
      </c>
      <c r="AA300" s="146">
        <f t="shared" si="901"/>
        <v>761.96122000000003</v>
      </c>
      <c r="AB300" s="146">
        <f>AA300/Z300*100</f>
        <v>100</v>
      </c>
      <c r="AC300" s="146">
        <f t="shared" ref="AC300:AD300" si="902">AC301+AC302+AC303</f>
        <v>2108.6999999999998</v>
      </c>
      <c r="AD300" s="146">
        <f t="shared" si="902"/>
        <v>0</v>
      </c>
      <c r="AE300" s="146">
        <f>AD300/AC300*100</f>
        <v>0</v>
      </c>
      <c r="AF300" s="146">
        <f t="shared" ref="AF300:AG300" si="903">AF301+AF302+AF303</f>
        <v>1902.28072</v>
      </c>
      <c r="AG300" s="146">
        <f t="shared" si="903"/>
        <v>0</v>
      </c>
      <c r="AH300" s="146">
        <f>AG300/AF300*100</f>
        <v>0</v>
      </c>
      <c r="AI300" s="146">
        <f t="shared" ref="AI300:AJ300" si="904">AI301+AI302+AI303</f>
        <v>1939.59854</v>
      </c>
      <c r="AJ300" s="146">
        <f t="shared" si="904"/>
        <v>0</v>
      </c>
      <c r="AK300" s="146">
        <f>AJ300/AI300*100</f>
        <v>0</v>
      </c>
      <c r="AL300" s="146">
        <f t="shared" ref="AL300:AM300" si="905">AL301+AL302+AL303</f>
        <v>663.78408000000002</v>
      </c>
      <c r="AM300" s="146">
        <f t="shared" si="905"/>
        <v>0</v>
      </c>
      <c r="AN300" s="146">
        <f>AM300/AL300*100</f>
        <v>0</v>
      </c>
      <c r="AO300" s="146">
        <f t="shared" ref="AO300:AP300" si="906">AO301+AO302+AO303</f>
        <v>1067.1335899999999</v>
      </c>
      <c r="AP300" s="146">
        <f t="shared" si="906"/>
        <v>0</v>
      </c>
      <c r="AQ300" s="146">
        <f>AP300/AO300*100</f>
        <v>0</v>
      </c>
      <c r="AR300" s="372"/>
    </row>
    <row r="301" spans="1:44" ht="31.9" customHeight="1" x14ac:dyDescent="0.25">
      <c r="A301" s="370"/>
      <c r="B301" s="371"/>
      <c r="C301" s="371"/>
      <c r="D301" s="178" t="s">
        <v>37</v>
      </c>
      <c r="E301" s="281">
        <f t="shared" si="824"/>
        <v>0</v>
      </c>
      <c r="F301" s="281">
        <f t="shared" si="825"/>
        <v>0</v>
      </c>
      <c r="G301" s="221" t="e">
        <f t="shared" si="730"/>
        <v>#DIV/0!</v>
      </c>
      <c r="H301" s="142">
        <f>H306+H341</f>
        <v>0</v>
      </c>
      <c r="I301" s="142">
        <f t="shared" ref="I301:AQ301" si="907">I306+I341</f>
        <v>0</v>
      </c>
      <c r="J301" s="142">
        <f t="shared" si="907"/>
        <v>0</v>
      </c>
      <c r="K301" s="142">
        <f t="shared" si="907"/>
        <v>0</v>
      </c>
      <c r="L301" s="142">
        <f t="shared" si="907"/>
        <v>0</v>
      </c>
      <c r="M301" s="142">
        <f t="shared" si="907"/>
        <v>0</v>
      </c>
      <c r="N301" s="142">
        <f t="shared" si="907"/>
        <v>0</v>
      </c>
      <c r="O301" s="142">
        <f t="shared" si="907"/>
        <v>0</v>
      </c>
      <c r="P301" s="142">
        <f t="shared" si="907"/>
        <v>0</v>
      </c>
      <c r="Q301" s="142">
        <f t="shared" si="907"/>
        <v>0</v>
      </c>
      <c r="R301" s="142">
        <f t="shared" si="907"/>
        <v>0</v>
      </c>
      <c r="S301" s="142">
        <f t="shared" si="907"/>
        <v>0</v>
      </c>
      <c r="T301" s="142">
        <f t="shared" si="907"/>
        <v>0</v>
      </c>
      <c r="U301" s="142">
        <f t="shared" si="907"/>
        <v>0</v>
      </c>
      <c r="V301" s="142">
        <f t="shared" si="907"/>
        <v>0</v>
      </c>
      <c r="W301" s="142">
        <f t="shared" si="907"/>
        <v>0</v>
      </c>
      <c r="X301" s="142">
        <f t="shared" si="907"/>
        <v>0</v>
      </c>
      <c r="Y301" s="142">
        <f t="shared" si="907"/>
        <v>0</v>
      </c>
      <c r="Z301" s="142">
        <f t="shared" si="907"/>
        <v>0</v>
      </c>
      <c r="AA301" s="142">
        <f t="shared" si="907"/>
        <v>0</v>
      </c>
      <c r="AB301" s="142">
        <f t="shared" si="907"/>
        <v>0</v>
      </c>
      <c r="AC301" s="142">
        <f t="shared" si="907"/>
        <v>0</v>
      </c>
      <c r="AD301" s="142">
        <f t="shared" si="907"/>
        <v>0</v>
      </c>
      <c r="AE301" s="142">
        <f t="shared" si="907"/>
        <v>0</v>
      </c>
      <c r="AF301" s="142">
        <f t="shared" si="907"/>
        <v>0</v>
      </c>
      <c r="AG301" s="142">
        <f t="shared" si="907"/>
        <v>0</v>
      </c>
      <c r="AH301" s="142">
        <f t="shared" si="907"/>
        <v>0</v>
      </c>
      <c r="AI301" s="142">
        <f t="shared" si="907"/>
        <v>0</v>
      </c>
      <c r="AJ301" s="142">
        <f t="shared" si="907"/>
        <v>0</v>
      </c>
      <c r="AK301" s="142">
        <f t="shared" si="907"/>
        <v>0</v>
      </c>
      <c r="AL301" s="142">
        <f t="shared" si="907"/>
        <v>0</v>
      </c>
      <c r="AM301" s="142">
        <f t="shared" si="907"/>
        <v>0</v>
      </c>
      <c r="AN301" s="142">
        <f t="shared" si="907"/>
        <v>0</v>
      </c>
      <c r="AO301" s="142">
        <f t="shared" si="907"/>
        <v>0</v>
      </c>
      <c r="AP301" s="142">
        <f t="shared" si="907"/>
        <v>0</v>
      </c>
      <c r="AQ301" s="142">
        <f t="shared" si="907"/>
        <v>0</v>
      </c>
      <c r="AR301" s="373"/>
    </row>
    <row r="302" spans="1:44" ht="34.9" customHeight="1" x14ac:dyDescent="0.25">
      <c r="A302" s="370"/>
      <c r="B302" s="371"/>
      <c r="C302" s="371"/>
      <c r="D302" s="178" t="s">
        <v>2</v>
      </c>
      <c r="E302" s="281">
        <f t="shared" si="824"/>
        <v>0</v>
      </c>
      <c r="F302" s="281">
        <f t="shared" si="825"/>
        <v>0</v>
      </c>
      <c r="G302" s="221" t="e">
        <f t="shared" si="730"/>
        <v>#DIV/0!</v>
      </c>
      <c r="H302" s="142">
        <f t="shared" ref="H302:AQ302" si="908">H307+H342</f>
        <v>0</v>
      </c>
      <c r="I302" s="142">
        <f t="shared" si="908"/>
        <v>0</v>
      </c>
      <c r="J302" s="142">
        <f t="shared" si="908"/>
        <v>0</v>
      </c>
      <c r="K302" s="142">
        <f t="shared" si="908"/>
        <v>0</v>
      </c>
      <c r="L302" s="142">
        <f t="shared" si="908"/>
        <v>0</v>
      </c>
      <c r="M302" s="142">
        <f t="shared" si="908"/>
        <v>0</v>
      </c>
      <c r="N302" s="142">
        <f t="shared" si="908"/>
        <v>0</v>
      </c>
      <c r="O302" s="142">
        <f t="shared" si="908"/>
        <v>0</v>
      </c>
      <c r="P302" s="142">
        <f t="shared" si="908"/>
        <v>0</v>
      </c>
      <c r="Q302" s="142">
        <f t="shared" si="908"/>
        <v>0</v>
      </c>
      <c r="R302" s="142">
        <f t="shared" si="908"/>
        <v>0</v>
      </c>
      <c r="S302" s="142">
        <f t="shared" si="908"/>
        <v>0</v>
      </c>
      <c r="T302" s="142">
        <f t="shared" si="908"/>
        <v>0</v>
      </c>
      <c r="U302" s="142">
        <f t="shared" si="908"/>
        <v>0</v>
      </c>
      <c r="V302" s="142">
        <f t="shared" si="908"/>
        <v>0</v>
      </c>
      <c r="W302" s="142">
        <f t="shared" si="908"/>
        <v>0</v>
      </c>
      <c r="X302" s="142">
        <f t="shared" si="908"/>
        <v>0</v>
      </c>
      <c r="Y302" s="142">
        <f t="shared" si="908"/>
        <v>0</v>
      </c>
      <c r="Z302" s="142">
        <f t="shared" si="908"/>
        <v>0</v>
      </c>
      <c r="AA302" s="142">
        <f t="shared" si="908"/>
        <v>0</v>
      </c>
      <c r="AB302" s="142">
        <f t="shared" si="908"/>
        <v>0</v>
      </c>
      <c r="AC302" s="142">
        <f t="shared" si="908"/>
        <v>0</v>
      </c>
      <c r="AD302" s="142">
        <f t="shared" si="908"/>
        <v>0</v>
      </c>
      <c r="AE302" s="142">
        <f t="shared" si="908"/>
        <v>0</v>
      </c>
      <c r="AF302" s="142">
        <f t="shared" si="908"/>
        <v>0</v>
      </c>
      <c r="AG302" s="142">
        <f t="shared" si="908"/>
        <v>0</v>
      </c>
      <c r="AH302" s="142">
        <f t="shared" si="908"/>
        <v>0</v>
      </c>
      <c r="AI302" s="142">
        <f t="shared" si="908"/>
        <v>0</v>
      </c>
      <c r="AJ302" s="142">
        <f t="shared" si="908"/>
        <v>0</v>
      </c>
      <c r="AK302" s="142">
        <f t="shared" si="908"/>
        <v>0</v>
      </c>
      <c r="AL302" s="142">
        <f t="shared" si="908"/>
        <v>0</v>
      </c>
      <c r="AM302" s="142">
        <f t="shared" si="908"/>
        <v>0</v>
      </c>
      <c r="AN302" s="142">
        <f t="shared" si="908"/>
        <v>0</v>
      </c>
      <c r="AO302" s="142">
        <f t="shared" si="908"/>
        <v>0</v>
      </c>
      <c r="AP302" s="142">
        <f t="shared" si="908"/>
        <v>0</v>
      </c>
      <c r="AQ302" s="142">
        <f t="shared" si="908"/>
        <v>0</v>
      </c>
      <c r="AR302" s="373"/>
    </row>
    <row r="303" spans="1:44" ht="21.75" customHeight="1" x14ac:dyDescent="0.25">
      <c r="A303" s="370"/>
      <c r="B303" s="371"/>
      <c r="C303" s="371"/>
      <c r="D303" s="179" t="s">
        <v>43</v>
      </c>
      <c r="E303" s="281">
        <f t="shared" si="824"/>
        <v>152993.37279000005</v>
      </c>
      <c r="F303" s="281">
        <f t="shared" si="825"/>
        <v>145311.87586</v>
      </c>
      <c r="G303" s="221">
        <f t="shared" si="730"/>
        <v>0.94979196294637069</v>
      </c>
      <c r="H303" s="142">
        <f t="shared" ref="H303:AQ303" si="909">H308+H343</f>
        <v>40227.855450000003</v>
      </c>
      <c r="I303" s="142">
        <f t="shared" si="909"/>
        <v>40227.855450000003</v>
      </c>
      <c r="J303" s="142">
        <f t="shared" si="909"/>
        <v>0</v>
      </c>
      <c r="K303" s="142">
        <f t="shared" si="909"/>
        <v>40100</v>
      </c>
      <c r="L303" s="142">
        <f t="shared" si="909"/>
        <v>40100</v>
      </c>
      <c r="M303" s="142">
        <f t="shared" si="909"/>
        <v>0</v>
      </c>
      <c r="N303" s="142">
        <f t="shared" si="909"/>
        <v>6810.3978299999999</v>
      </c>
      <c r="O303" s="142">
        <f t="shared" si="909"/>
        <v>6810.3978299999999</v>
      </c>
      <c r="P303" s="142">
        <f t="shared" si="909"/>
        <v>0</v>
      </c>
      <c r="Q303" s="142">
        <f t="shared" si="909"/>
        <v>30295.940129999999</v>
      </c>
      <c r="R303" s="142">
        <f t="shared" si="909"/>
        <v>30295.940129999999</v>
      </c>
      <c r="S303" s="142">
        <f t="shared" si="909"/>
        <v>0</v>
      </c>
      <c r="T303" s="142">
        <f t="shared" si="909"/>
        <v>2801.9132</v>
      </c>
      <c r="U303" s="142">
        <f t="shared" si="909"/>
        <v>2801.9132</v>
      </c>
      <c r="V303" s="142">
        <f t="shared" si="909"/>
        <v>0</v>
      </c>
      <c r="W303" s="142">
        <f t="shared" si="909"/>
        <v>24313.808030000004</v>
      </c>
      <c r="X303" s="142">
        <f t="shared" si="909"/>
        <v>24313.808030000004</v>
      </c>
      <c r="Y303" s="142">
        <f t="shared" si="909"/>
        <v>0</v>
      </c>
      <c r="Z303" s="142">
        <f t="shared" si="909"/>
        <v>761.96122000000003</v>
      </c>
      <c r="AA303" s="142">
        <f t="shared" si="909"/>
        <v>761.96122000000003</v>
      </c>
      <c r="AB303" s="142">
        <f t="shared" si="909"/>
        <v>0</v>
      </c>
      <c r="AC303" s="142">
        <f t="shared" si="909"/>
        <v>2108.6999999999998</v>
      </c>
      <c r="AD303" s="142">
        <f t="shared" si="909"/>
        <v>0</v>
      </c>
      <c r="AE303" s="142">
        <f t="shared" si="909"/>
        <v>0</v>
      </c>
      <c r="AF303" s="142">
        <f t="shared" si="909"/>
        <v>1902.28072</v>
      </c>
      <c r="AG303" s="142">
        <f t="shared" si="909"/>
        <v>0</v>
      </c>
      <c r="AH303" s="142">
        <f t="shared" si="909"/>
        <v>0</v>
      </c>
      <c r="AI303" s="142">
        <f t="shared" si="909"/>
        <v>1939.59854</v>
      </c>
      <c r="AJ303" s="142">
        <f t="shared" si="909"/>
        <v>0</v>
      </c>
      <c r="AK303" s="142">
        <f t="shared" si="909"/>
        <v>0</v>
      </c>
      <c r="AL303" s="142">
        <f t="shared" si="909"/>
        <v>663.78408000000002</v>
      </c>
      <c r="AM303" s="142">
        <f t="shared" si="909"/>
        <v>0</v>
      </c>
      <c r="AN303" s="142">
        <f t="shared" si="909"/>
        <v>0</v>
      </c>
      <c r="AO303" s="142">
        <f t="shared" si="909"/>
        <v>1067.1335899999999</v>
      </c>
      <c r="AP303" s="142">
        <f t="shared" si="909"/>
        <v>0</v>
      </c>
      <c r="AQ303" s="142">
        <f t="shared" si="909"/>
        <v>0</v>
      </c>
      <c r="AR303" s="373"/>
    </row>
    <row r="304" spans="1:44" ht="34.9" customHeight="1" x14ac:dyDescent="0.25">
      <c r="A304" s="370"/>
      <c r="B304" s="371"/>
      <c r="C304" s="371"/>
      <c r="D304" s="224" t="s">
        <v>265</v>
      </c>
      <c r="E304" s="281">
        <f t="shared" si="824"/>
        <v>0</v>
      </c>
      <c r="F304" s="281">
        <f t="shared" si="825"/>
        <v>0</v>
      </c>
      <c r="G304" s="221" t="e">
        <f t="shared" si="730"/>
        <v>#DIV/0!</v>
      </c>
      <c r="H304" s="142">
        <f t="shared" ref="H304:AQ304" si="910">H309+H344</f>
        <v>0</v>
      </c>
      <c r="I304" s="142">
        <f t="shared" si="910"/>
        <v>0</v>
      </c>
      <c r="J304" s="142">
        <f t="shared" si="910"/>
        <v>0</v>
      </c>
      <c r="K304" s="142">
        <f t="shared" si="910"/>
        <v>0</v>
      </c>
      <c r="L304" s="142">
        <f t="shared" si="910"/>
        <v>0</v>
      </c>
      <c r="M304" s="142">
        <f t="shared" si="910"/>
        <v>0</v>
      </c>
      <c r="N304" s="142">
        <f t="shared" si="910"/>
        <v>0</v>
      </c>
      <c r="O304" s="142">
        <f t="shared" si="910"/>
        <v>0</v>
      </c>
      <c r="P304" s="142">
        <f t="shared" si="910"/>
        <v>0</v>
      </c>
      <c r="Q304" s="142">
        <f t="shared" si="910"/>
        <v>0</v>
      </c>
      <c r="R304" s="142">
        <f t="shared" si="910"/>
        <v>0</v>
      </c>
      <c r="S304" s="142">
        <f t="shared" si="910"/>
        <v>0</v>
      </c>
      <c r="T304" s="142">
        <f t="shared" si="910"/>
        <v>0</v>
      </c>
      <c r="U304" s="142">
        <f t="shared" si="910"/>
        <v>0</v>
      </c>
      <c r="V304" s="142">
        <f t="shared" si="910"/>
        <v>0</v>
      </c>
      <c r="W304" s="142">
        <f t="shared" si="910"/>
        <v>0</v>
      </c>
      <c r="X304" s="142">
        <f t="shared" si="910"/>
        <v>0</v>
      </c>
      <c r="Y304" s="142">
        <f t="shared" si="910"/>
        <v>0</v>
      </c>
      <c r="Z304" s="142">
        <f t="shared" si="910"/>
        <v>0</v>
      </c>
      <c r="AA304" s="142">
        <f t="shared" si="910"/>
        <v>0</v>
      </c>
      <c r="AB304" s="142">
        <f t="shared" si="910"/>
        <v>0</v>
      </c>
      <c r="AC304" s="142">
        <f t="shared" si="910"/>
        <v>0</v>
      </c>
      <c r="AD304" s="142">
        <f t="shared" si="910"/>
        <v>0</v>
      </c>
      <c r="AE304" s="142">
        <f t="shared" si="910"/>
        <v>0</v>
      </c>
      <c r="AF304" s="142">
        <f t="shared" si="910"/>
        <v>0</v>
      </c>
      <c r="AG304" s="142">
        <f t="shared" si="910"/>
        <v>0</v>
      </c>
      <c r="AH304" s="142">
        <f t="shared" si="910"/>
        <v>0</v>
      </c>
      <c r="AI304" s="142">
        <f t="shared" si="910"/>
        <v>0</v>
      </c>
      <c r="AJ304" s="142">
        <f t="shared" si="910"/>
        <v>0</v>
      </c>
      <c r="AK304" s="142">
        <f t="shared" si="910"/>
        <v>0</v>
      </c>
      <c r="AL304" s="142">
        <f t="shared" si="910"/>
        <v>0</v>
      </c>
      <c r="AM304" s="142">
        <f t="shared" si="910"/>
        <v>0</v>
      </c>
      <c r="AN304" s="142">
        <f t="shared" si="910"/>
        <v>0</v>
      </c>
      <c r="AO304" s="142">
        <f t="shared" si="910"/>
        <v>0</v>
      </c>
      <c r="AP304" s="142">
        <f t="shared" si="910"/>
        <v>0</v>
      </c>
      <c r="AQ304" s="142">
        <f t="shared" si="910"/>
        <v>0</v>
      </c>
      <c r="AR304" s="373"/>
    </row>
    <row r="305" spans="1:44" ht="15.75" customHeight="1" x14ac:dyDescent="0.25">
      <c r="A305" s="370" t="s">
        <v>322</v>
      </c>
      <c r="B305" s="371" t="s">
        <v>325</v>
      </c>
      <c r="C305" s="371" t="s">
        <v>390</v>
      </c>
      <c r="D305" s="150" t="s">
        <v>41</v>
      </c>
      <c r="E305" s="281">
        <f t="shared" si="824"/>
        <v>128530.95000999999</v>
      </c>
      <c r="F305" s="281">
        <f t="shared" si="825"/>
        <v>128530.95000999999</v>
      </c>
      <c r="G305" s="252">
        <f t="shared" si="730"/>
        <v>1</v>
      </c>
      <c r="H305" s="146">
        <f>H306+H307+H308</f>
        <v>39109.095659999999</v>
      </c>
      <c r="I305" s="146">
        <f t="shared" ref="I305" si="911">I306+I307+I308</f>
        <v>39109.095659999999</v>
      </c>
      <c r="J305" s="146">
        <f>I305/H305*100</f>
        <v>100</v>
      </c>
      <c r="K305" s="146">
        <f t="shared" ref="K305:L305" si="912">K306+K307+K308</f>
        <v>40100</v>
      </c>
      <c r="L305" s="146">
        <f t="shared" si="912"/>
        <v>40100</v>
      </c>
      <c r="M305" s="146">
        <f>L305/K305*100</f>
        <v>100</v>
      </c>
      <c r="N305" s="146">
        <f t="shared" ref="N305:O305" si="913">N306+N307+N308</f>
        <v>0</v>
      </c>
      <c r="O305" s="146">
        <f t="shared" si="913"/>
        <v>0</v>
      </c>
      <c r="P305" s="146" t="e">
        <f>O305/N305*100</f>
        <v>#DIV/0!</v>
      </c>
      <c r="Q305" s="146">
        <f t="shared" ref="Q305:R305" si="914">Q306+Q307+Q308</f>
        <v>27232.399999999998</v>
      </c>
      <c r="R305" s="146">
        <f t="shared" si="914"/>
        <v>27232.399999999998</v>
      </c>
      <c r="S305" s="146">
        <f>R305/Q305*100</f>
        <v>100</v>
      </c>
      <c r="T305" s="146">
        <f t="shared" ref="T305:U305" si="915">T306+T307+T308</f>
        <v>0</v>
      </c>
      <c r="U305" s="146">
        <f t="shared" si="915"/>
        <v>0</v>
      </c>
      <c r="V305" s="146" t="e">
        <f>U305/T305*100</f>
        <v>#DIV/0!</v>
      </c>
      <c r="W305" s="146">
        <f t="shared" ref="W305:X305" si="916">W306+W307+W308</f>
        <v>22089.454350000004</v>
      </c>
      <c r="X305" s="146">
        <f t="shared" si="916"/>
        <v>22089.454350000004</v>
      </c>
      <c r="Y305" s="146">
        <f>X305/W305*100</f>
        <v>100</v>
      </c>
      <c r="Z305" s="146">
        <f t="shared" ref="Z305:AA305" si="917">Z306+Z307+Z308</f>
        <v>0</v>
      </c>
      <c r="AA305" s="146">
        <f t="shared" si="917"/>
        <v>0</v>
      </c>
      <c r="AB305" s="146" t="e">
        <f>AA305/Z305*100</f>
        <v>#DIV/0!</v>
      </c>
      <c r="AC305" s="146">
        <f t="shared" ref="AC305:AD305" si="918">AC306+AC307+AC308</f>
        <v>0</v>
      </c>
      <c r="AD305" s="146">
        <f t="shared" si="918"/>
        <v>0</v>
      </c>
      <c r="AE305" s="146" t="e">
        <f>AD305/AC305*100</f>
        <v>#DIV/0!</v>
      </c>
      <c r="AF305" s="146">
        <f t="shared" ref="AF305:AG305" si="919">AF306+AF307+AF308</f>
        <v>0</v>
      </c>
      <c r="AG305" s="146">
        <f t="shared" si="919"/>
        <v>0</v>
      </c>
      <c r="AH305" s="146" t="e">
        <f>AG305/AF305*100</f>
        <v>#DIV/0!</v>
      </c>
      <c r="AI305" s="146">
        <f t="shared" ref="AI305:AJ305" si="920">AI306+AI307+AI308</f>
        <v>0</v>
      </c>
      <c r="AJ305" s="146">
        <f t="shared" si="920"/>
        <v>0</v>
      </c>
      <c r="AK305" s="146" t="e">
        <f>AJ305/AI305*100</f>
        <v>#DIV/0!</v>
      </c>
      <c r="AL305" s="146">
        <f t="shared" ref="AL305:AM305" si="921">AL306+AL307+AL308</f>
        <v>0</v>
      </c>
      <c r="AM305" s="146">
        <f t="shared" si="921"/>
        <v>0</v>
      </c>
      <c r="AN305" s="146" t="e">
        <f>AM305/AL305*100</f>
        <v>#DIV/0!</v>
      </c>
      <c r="AO305" s="146">
        <f t="shared" ref="AO305:AP305" si="922">AO306+AO307+AO308</f>
        <v>0</v>
      </c>
      <c r="AP305" s="146">
        <f t="shared" si="922"/>
        <v>0</v>
      </c>
      <c r="AQ305" s="146" t="e">
        <f>AP305/AO305*100</f>
        <v>#DIV/0!</v>
      </c>
      <c r="AR305" s="372"/>
    </row>
    <row r="306" spans="1:44" ht="31.9" customHeight="1" x14ac:dyDescent="0.25">
      <c r="A306" s="370"/>
      <c r="B306" s="371"/>
      <c r="C306" s="371"/>
      <c r="D306" s="178" t="s">
        <v>37</v>
      </c>
      <c r="E306" s="281">
        <f t="shared" si="824"/>
        <v>0</v>
      </c>
      <c r="F306" s="281">
        <f t="shared" si="825"/>
        <v>0</v>
      </c>
      <c r="G306" s="252" t="e">
        <f t="shared" si="730"/>
        <v>#DIV/0!</v>
      </c>
      <c r="H306" s="142">
        <f>H311+H316+H321+H326+H331+H336</f>
        <v>0</v>
      </c>
      <c r="I306" s="142">
        <f t="shared" ref="I306:AQ306" si="923">I311+I316+I321+I326+I331+I336</f>
        <v>0</v>
      </c>
      <c r="J306" s="142">
        <f t="shared" si="923"/>
        <v>0</v>
      </c>
      <c r="K306" s="142">
        <f t="shared" si="923"/>
        <v>0</v>
      </c>
      <c r="L306" s="142">
        <f t="shared" si="923"/>
        <v>0</v>
      </c>
      <c r="M306" s="142">
        <f t="shared" si="923"/>
        <v>0</v>
      </c>
      <c r="N306" s="142">
        <f t="shared" si="923"/>
        <v>0</v>
      </c>
      <c r="O306" s="142">
        <f t="shared" si="923"/>
        <v>0</v>
      </c>
      <c r="P306" s="142">
        <f t="shared" si="923"/>
        <v>0</v>
      </c>
      <c r="Q306" s="142">
        <f t="shared" si="923"/>
        <v>0</v>
      </c>
      <c r="R306" s="142">
        <f t="shared" si="923"/>
        <v>0</v>
      </c>
      <c r="S306" s="142">
        <f t="shared" si="923"/>
        <v>0</v>
      </c>
      <c r="T306" s="142">
        <f t="shared" si="923"/>
        <v>0</v>
      </c>
      <c r="U306" s="142">
        <f t="shared" si="923"/>
        <v>0</v>
      </c>
      <c r="V306" s="142">
        <f t="shared" si="923"/>
        <v>0</v>
      </c>
      <c r="W306" s="142">
        <f t="shared" si="923"/>
        <v>0</v>
      </c>
      <c r="X306" s="142">
        <f t="shared" si="923"/>
        <v>0</v>
      </c>
      <c r="Y306" s="142">
        <f t="shared" si="923"/>
        <v>0</v>
      </c>
      <c r="Z306" s="142">
        <f t="shared" si="923"/>
        <v>0</v>
      </c>
      <c r="AA306" s="142">
        <f t="shared" si="923"/>
        <v>0</v>
      </c>
      <c r="AB306" s="142">
        <f t="shared" si="923"/>
        <v>0</v>
      </c>
      <c r="AC306" s="142">
        <f t="shared" si="923"/>
        <v>0</v>
      </c>
      <c r="AD306" s="142">
        <f t="shared" si="923"/>
        <v>0</v>
      </c>
      <c r="AE306" s="142">
        <f t="shared" si="923"/>
        <v>0</v>
      </c>
      <c r="AF306" s="142">
        <f t="shared" si="923"/>
        <v>0</v>
      </c>
      <c r="AG306" s="142">
        <f t="shared" si="923"/>
        <v>0</v>
      </c>
      <c r="AH306" s="142">
        <f t="shared" si="923"/>
        <v>0</v>
      </c>
      <c r="AI306" s="142">
        <f t="shared" si="923"/>
        <v>0</v>
      </c>
      <c r="AJ306" s="142">
        <f t="shared" si="923"/>
        <v>0</v>
      </c>
      <c r="AK306" s="142">
        <f t="shared" si="923"/>
        <v>0</v>
      </c>
      <c r="AL306" s="142">
        <f t="shared" si="923"/>
        <v>0</v>
      </c>
      <c r="AM306" s="142">
        <f t="shared" si="923"/>
        <v>0</v>
      </c>
      <c r="AN306" s="142">
        <f t="shared" si="923"/>
        <v>0</v>
      </c>
      <c r="AO306" s="142">
        <f t="shared" si="923"/>
        <v>0</v>
      </c>
      <c r="AP306" s="142">
        <f t="shared" si="923"/>
        <v>0</v>
      </c>
      <c r="AQ306" s="142">
        <f t="shared" si="923"/>
        <v>0</v>
      </c>
      <c r="AR306" s="373"/>
    </row>
    <row r="307" spans="1:44" ht="34.9" customHeight="1" x14ac:dyDescent="0.25">
      <c r="A307" s="370"/>
      <c r="B307" s="371"/>
      <c r="C307" s="371"/>
      <c r="D307" s="178" t="s">
        <v>2</v>
      </c>
      <c r="E307" s="281">
        <f t="shared" si="824"/>
        <v>0</v>
      </c>
      <c r="F307" s="281">
        <f t="shared" si="825"/>
        <v>0</v>
      </c>
      <c r="G307" s="252" t="e">
        <f t="shared" si="730"/>
        <v>#DIV/0!</v>
      </c>
      <c r="H307" s="142">
        <f t="shared" ref="H307:AQ307" si="924">H312+H317+H322+H327+H332+H337</f>
        <v>0</v>
      </c>
      <c r="I307" s="142">
        <f t="shared" si="924"/>
        <v>0</v>
      </c>
      <c r="J307" s="142">
        <f t="shared" si="924"/>
        <v>0</v>
      </c>
      <c r="K307" s="142">
        <f t="shared" si="924"/>
        <v>0</v>
      </c>
      <c r="L307" s="142">
        <f t="shared" si="924"/>
        <v>0</v>
      </c>
      <c r="M307" s="142">
        <f t="shared" si="924"/>
        <v>0</v>
      </c>
      <c r="N307" s="142">
        <f t="shared" si="924"/>
        <v>0</v>
      </c>
      <c r="O307" s="142">
        <f t="shared" si="924"/>
        <v>0</v>
      </c>
      <c r="P307" s="142">
        <f t="shared" si="924"/>
        <v>0</v>
      </c>
      <c r="Q307" s="142">
        <f t="shared" si="924"/>
        <v>0</v>
      </c>
      <c r="R307" s="142">
        <f t="shared" si="924"/>
        <v>0</v>
      </c>
      <c r="S307" s="142">
        <f t="shared" si="924"/>
        <v>0</v>
      </c>
      <c r="T307" s="142">
        <f t="shared" si="924"/>
        <v>0</v>
      </c>
      <c r="U307" s="142">
        <f t="shared" si="924"/>
        <v>0</v>
      </c>
      <c r="V307" s="142">
        <f t="shared" si="924"/>
        <v>0</v>
      </c>
      <c r="W307" s="142">
        <f t="shared" si="924"/>
        <v>0</v>
      </c>
      <c r="X307" s="142">
        <f t="shared" si="924"/>
        <v>0</v>
      </c>
      <c r="Y307" s="142">
        <f t="shared" si="924"/>
        <v>0</v>
      </c>
      <c r="Z307" s="142">
        <f t="shared" si="924"/>
        <v>0</v>
      </c>
      <c r="AA307" s="142">
        <f t="shared" si="924"/>
        <v>0</v>
      </c>
      <c r="AB307" s="142">
        <f t="shared" si="924"/>
        <v>0</v>
      </c>
      <c r="AC307" s="142">
        <f t="shared" si="924"/>
        <v>0</v>
      </c>
      <c r="AD307" s="142">
        <f t="shared" si="924"/>
        <v>0</v>
      </c>
      <c r="AE307" s="142">
        <f t="shared" si="924"/>
        <v>0</v>
      </c>
      <c r="AF307" s="142">
        <f t="shared" si="924"/>
        <v>0</v>
      </c>
      <c r="AG307" s="142">
        <f t="shared" si="924"/>
        <v>0</v>
      </c>
      <c r="AH307" s="142">
        <f t="shared" si="924"/>
        <v>0</v>
      </c>
      <c r="AI307" s="142">
        <f t="shared" si="924"/>
        <v>0</v>
      </c>
      <c r="AJ307" s="142">
        <f t="shared" si="924"/>
        <v>0</v>
      </c>
      <c r="AK307" s="142">
        <f t="shared" si="924"/>
        <v>0</v>
      </c>
      <c r="AL307" s="142">
        <f t="shared" si="924"/>
        <v>0</v>
      </c>
      <c r="AM307" s="142">
        <f t="shared" si="924"/>
        <v>0</v>
      </c>
      <c r="AN307" s="142">
        <f t="shared" si="924"/>
        <v>0</v>
      </c>
      <c r="AO307" s="142">
        <f t="shared" si="924"/>
        <v>0</v>
      </c>
      <c r="AP307" s="142">
        <f t="shared" si="924"/>
        <v>0</v>
      </c>
      <c r="AQ307" s="142">
        <f t="shared" si="924"/>
        <v>0</v>
      </c>
      <c r="AR307" s="373"/>
    </row>
    <row r="308" spans="1:44" ht="21.75" customHeight="1" x14ac:dyDescent="0.25">
      <c r="A308" s="370"/>
      <c r="B308" s="371"/>
      <c r="C308" s="371"/>
      <c r="D308" s="179" t="s">
        <v>43</v>
      </c>
      <c r="E308" s="281">
        <f t="shared" si="824"/>
        <v>128530.95000999999</v>
      </c>
      <c r="F308" s="281">
        <f t="shared" si="825"/>
        <v>128530.95000999999</v>
      </c>
      <c r="G308" s="252">
        <f t="shared" si="730"/>
        <v>1</v>
      </c>
      <c r="H308" s="142">
        <f t="shared" ref="H308:AQ308" si="925">H313+H318+H323+H328+H333+H338</f>
        <v>39109.095659999999</v>
      </c>
      <c r="I308" s="142">
        <f t="shared" si="925"/>
        <v>39109.095659999999</v>
      </c>
      <c r="J308" s="142">
        <f t="shared" si="925"/>
        <v>0</v>
      </c>
      <c r="K308" s="142">
        <f>K313+K318+K323+K328+K333+K338</f>
        <v>40100</v>
      </c>
      <c r="L308" s="142">
        <f>L313+L318+L323+L328+L333+L338</f>
        <v>40100</v>
      </c>
      <c r="M308" s="142">
        <f t="shared" si="925"/>
        <v>0</v>
      </c>
      <c r="N308" s="142">
        <f t="shared" si="925"/>
        <v>0</v>
      </c>
      <c r="O308" s="142">
        <f t="shared" si="925"/>
        <v>0</v>
      </c>
      <c r="P308" s="142">
        <f t="shared" si="925"/>
        <v>0</v>
      </c>
      <c r="Q308" s="142">
        <f t="shared" si="925"/>
        <v>27232.399999999998</v>
      </c>
      <c r="R308" s="142">
        <f t="shared" si="925"/>
        <v>27232.399999999998</v>
      </c>
      <c r="S308" s="142">
        <f t="shared" si="925"/>
        <v>0</v>
      </c>
      <c r="T308" s="142">
        <f t="shared" si="925"/>
        <v>0</v>
      </c>
      <c r="U308" s="142">
        <f t="shared" si="925"/>
        <v>0</v>
      </c>
      <c r="V308" s="142">
        <f t="shared" si="925"/>
        <v>0</v>
      </c>
      <c r="W308" s="142">
        <f t="shared" si="925"/>
        <v>22089.454350000004</v>
      </c>
      <c r="X308" s="142">
        <f t="shared" si="925"/>
        <v>22089.454350000004</v>
      </c>
      <c r="Y308" s="142">
        <f t="shared" si="925"/>
        <v>0</v>
      </c>
      <c r="Z308" s="142">
        <f t="shared" si="925"/>
        <v>0</v>
      </c>
      <c r="AA308" s="142">
        <f t="shared" si="925"/>
        <v>0</v>
      </c>
      <c r="AB308" s="142">
        <f t="shared" si="925"/>
        <v>0</v>
      </c>
      <c r="AC308" s="142">
        <f t="shared" si="925"/>
        <v>0</v>
      </c>
      <c r="AD308" s="142">
        <f t="shared" si="925"/>
        <v>0</v>
      </c>
      <c r="AE308" s="142">
        <f t="shared" si="925"/>
        <v>0</v>
      </c>
      <c r="AF308" s="142">
        <f t="shared" si="925"/>
        <v>0</v>
      </c>
      <c r="AG308" s="142">
        <f t="shared" si="925"/>
        <v>0</v>
      </c>
      <c r="AH308" s="142">
        <f t="shared" si="925"/>
        <v>0</v>
      </c>
      <c r="AI308" s="142">
        <f t="shared" si="925"/>
        <v>0</v>
      </c>
      <c r="AJ308" s="142">
        <f t="shared" si="925"/>
        <v>0</v>
      </c>
      <c r="AK308" s="142">
        <f t="shared" si="925"/>
        <v>0</v>
      </c>
      <c r="AL308" s="142">
        <f t="shared" si="925"/>
        <v>0</v>
      </c>
      <c r="AM308" s="142">
        <f t="shared" si="925"/>
        <v>0</v>
      </c>
      <c r="AN308" s="142">
        <f t="shared" si="925"/>
        <v>0</v>
      </c>
      <c r="AO308" s="142">
        <f t="shared" si="925"/>
        <v>0</v>
      </c>
      <c r="AP308" s="142">
        <f t="shared" si="925"/>
        <v>0</v>
      </c>
      <c r="AQ308" s="142">
        <f t="shared" si="925"/>
        <v>0</v>
      </c>
      <c r="AR308" s="373"/>
    </row>
    <row r="309" spans="1:44" ht="34.9" customHeight="1" x14ac:dyDescent="0.25">
      <c r="A309" s="370"/>
      <c r="B309" s="371"/>
      <c r="C309" s="371"/>
      <c r="D309" s="224" t="s">
        <v>265</v>
      </c>
      <c r="E309" s="281">
        <f t="shared" si="824"/>
        <v>0</v>
      </c>
      <c r="F309" s="281">
        <f t="shared" si="825"/>
        <v>0</v>
      </c>
      <c r="G309" s="252" t="e">
        <f t="shared" si="730"/>
        <v>#DIV/0!</v>
      </c>
      <c r="H309" s="142">
        <f t="shared" ref="H309:AQ309" si="926">H314+H319+H324+H329+H334+H339</f>
        <v>0</v>
      </c>
      <c r="I309" s="142">
        <f t="shared" si="926"/>
        <v>0</v>
      </c>
      <c r="J309" s="142">
        <f t="shared" si="926"/>
        <v>0</v>
      </c>
      <c r="K309" s="142">
        <f t="shared" si="926"/>
        <v>0</v>
      </c>
      <c r="L309" s="142">
        <f t="shared" si="926"/>
        <v>0</v>
      </c>
      <c r="M309" s="142">
        <f t="shared" si="926"/>
        <v>0</v>
      </c>
      <c r="N309" s="142">
        <f t="shared" si="926"/>
        <v>0</v>
      </c>
      <c r="O309" s="142">
        <f t="shared" si="926"/>
        <v>0</v>
      </c>
      <c r="P309" s="142">
        <f t="shared" si="926"/>
        <v>0</v>
      </c>
      <c r="Q309" s="142">
        <f t="shared" si="926"/>
        <v>0</v>
      </c>
      <c r="R309" s="142">
        <f t="shared" si="926"/>
        <v>0</v>
      </c>
      <c r="S309" s="142">
        <f t="shared" si="926"/>
        <v>0</v>
      </c>
      <c r="T309" s="142">
        <f t="shared" si="926"/>
        <v>0</v>
      </c>
      <c r="U309" s="142">
        <f t="shared" si="926"/>
        <v>0</v>
      </c>
      <c r="V309" s="142">
        <f t="shared" si="926"/>
        <v>0</v>
      </c>
      <c r="W309" s="142">
        <f t="shared" si="926"/>
        <v>0</v>
      </c>
      <c r="X309" s="142">
        <f t="shared" si="926"/>
        <v>0</v>
      </c>
      <c r="Y309" s="142">
        <f t="shared" si="926"/>
        <v>0</v>
      </c>
      <c r="Z309" s="142">
        <f t="shared" si="926"/>
        <v>0</v>
      </c>
      <c r="AA309" s="142">
        <f t="shared" si="926"/>
        <v>0</v>
      </c>
      <c r="AB309" s="142">
        <f t="shared" si="926"/>
        <v>0</v>
      </c>
      <c r="AC309" s="142">
        <f t="shared" si="926"/>
        <v>0</v>
      </c>
      <c r="AD309" s="142">
        <f t="shared" si="926"/>
        <v>0</v>
      </c>
      <c r="AE309" s="142">
        <f t="shared" si="926"/>
        <v>0</v>
      </c>
      <c r="AF309" s="142">
        <f t="shared" si="926"/>
        <v>0</v>
      </c>
      <c r="AG309" s="142">
        <f t="shared" si="926"/>
        <v>0</v>
      </c>
      <c r="AH309" s="142">
        <f t="shared" si="926"/>
        <v>0</v>
      </c>
      <c r="AI309" s="142">
        <f t="shared" si="926"/>
        <v>0</v>
      </c>
      <c r="AJ309" s="142">
        <f t="shared" si="926"/>
        <v>0</v>
      </c>
      <c r="AK309" s="142">
        <f t="shared" si="926"/>
        <v>0</v>
      </c>
      <c r="AL309" s="142">
        <f t="shared" si="926"/>
        <v>0</v>
      </c>
      <c r="AM309" s="142">
        <f t="shared" si="926"/>
        <v>0</v>
      </c>
      <c r="AN309" s="142">
        <f t="shared" si="926"/>
        <v>0</v>
      </c>
      <c r="AO309" s="142">
        <f t="shared" si="926"/>
        <v>0</v>
      </c>
      <c r="AP309" s="142">
        <f t="shared" si="926"/>
        <v>0</v>
      </c>
      <c r="AQ309" s="142">
        <f t="shared" si="926"/>
        <v>0</v>
      </c>
      <c r="AR309" s="373"/>
    </row>
    <row r="310" spans="1:44" ht="18.75" customHeight="1" x14ac:dyDescent="0.25">
      <c r="A310" s="370"/>
      <c r="B310" s="371" t="s">
        <v>327</v>
      </c>
      <c r="C310" s="371"/>
      <c r="D310" s="150" t="s">
        <v>41</v>
      </c>
      <c r="E310" s="281">
        <f t="shared" si="824"/>
        <v>3690.1528399999997</v>
      </c>
      <c r="F310" s="281">
        <f t="shared" si="825"/>
        <v>3690.1528399999997</v>
      </c>
      <c r="G310" s="252">
        <f t="shared" si="730"/>
        <v>1</v>
      </c>
      <c r="H310" s="146">
        <f>H311+H312+H313</f>
        <v>699.55565999999999</v>
      </c>
      <c r="I310" s="146">
        <f t="shared" ref="I310" si="927">I311+I312+I313</f>
        <v>699.55565999999999</v>
      </c>
      <c r="J310" s="146">
        <f>I310/H310*100</f>
        <v>100</v>
      </c>
      <c r="K310" s="146">
        <f t="shared" ref="K310:L310" si="928">K311+K312+K313</f>
        <v>0</v>
      </c>
      <c r="L310" s="146">
        <f t="shared" si="928"/>
        <v>0</v>
      </c>
      <c r="M310" s="146" t="e">
        <f>L310/K310*100</f>
        <v>#DIV/0!</v>
      </c>
      <c r="N310" s="146">
        <f t="shared" ref="N310:O310" si="929">N311+N312+N313</f>
        <v>0</v>
      </c>
      <c r="O310" s="146">
        <f t="shared" si="929"/>
        <v>0</v>
      </c>
      <c r="P310" s="146" t="e">
        <f>O310/N310*100</f>
        <v>#DIV/0!</v>
      </c>
      <c r="Q310" s="146">
        <f t="shared" ref="Q310:R310" si="930">Q311+Q312+Q313</f>
        <v>1508.38624</v>
      </c>
      <c r="R310" s="146">
        <f t="shared" si="930"/>
        <v>1508.38624</v>
      </c>
      <c r="S310" s="146">
        <f>R310/Q310*100</f>
        <v>100</v>
      </c>
      <c r="T310" s="146">
        <f t="shared" ref="T310:U310" si="931">T311+T312+T313</f>
        <v>0</v>
      </c>
      <c r="U310" s="146">
        <f t="shared" si="931"/>
        <v>0</v>
      </c>
      <c r="V310" s="146" t="e">
        <f>U310/T310*100</f>
        <v>#DIV/0!</v>
      </c>
      <c r="W310" s="146">
        <f t="shared" ref="W310:X310" si="932">W311+W312+W313</f>
        <v>1482.2109399999999</v>
      </c>
      <c r="X310" s="146">
        <f t="shared" si="932"/>
        <v>1482.2109399999999</v>
      </c>
      <c r="Y310" s="146">
        <f>X310/W310*100</f>
        <v>100</v>
      </c>
      <c r="Z310" s="146">
        <f t="shared" ref="Z310:AA310" si="933">Z311+Z312+Z313</f>
        <v>0</v>
      </c>
      <c r="AA310" s="146">
        <f t="shared" si="933"/>
        <v>0</v>
      </c>
      <c r="AB310" s="146" t="e">
        <f>AA310/Z310*100</f>
        <v>#DIV/0!</v>
      </c>
      <c r="AC310" s="146">
        <f t="shared" ref="AC310:AD310" si="934">AC311+AC312+AC313</f>
        <v>0</v>
      </c>
      <c r="AD310" s="146">
        <f t="shared" si="934"/>
        <v>0</v>
      </c>
      <c r="AE310" s="146" t="e">
        <f>AD310/AC310*100</f>
        <v>#DIV/0!</v>
      </c>
      <c r="AF310" s="146">
        <f t="shared" ref="AF310:AG310" si="935">AF311+AF312+AF313</f>
        <v>0</v>
      </c>
      <c r="AG310" s="146">
        <f t="shared" si="935"/>
        <v>0</v>
      </c>
      <c r="AH310" s="146" t="e">
        <f>AG310/AF310*100</f>
        <v>#DIV/0!</v>
      </c>
      <c r="AI310" s="146">
        <f t="shared" ref="AI310:AJ310" si="936">AI311+AI312+AI313</f>
        <v>0</v>
      </c>
      <c r="AJ310" s="146">
        <f t="shared" si="936"/>
        <v>0</v>
      </c>
      <c r="AK310" s="146" t="e">
        <f>AJ310/AI310*100</f>
        <v>#DIV/0!</v>
      </c>
      <c r="AL310" s="146">
        <f t="shared" ref="AL310:AM310" si="937">AL311+AL312+AL313</f>
        <v>0</v>
      </c>
      <c r="AM310" s="146">
        <f t="shared" si="937"/>
        <v>0</v>
      </c>
      <c r="AN310" s="146" t="e">
        <f>AM310/AL310*100</f>
        <v>#DIV/0!</v>
      </c>
      <c r="AO310" s="146">
        <f t="shared" ref="AO310:AP310" si="938">AO311+AO312+AO313</f>
        <v>0</v>
      </c>
      <c r="AP310" s="146">
        <f t="shared" si="938"/>
        <v>0</v>
      </c>
      <c r="AQ310" s="146" t="e">
        <f>AP310/AO310*100</f>
        <v>#DIV/0!</v>
      </c>
      <c r="AR310" s="372"/>
    </row>
    <row r="311" spans="1:44" ht="31.9" customHeight="1" x14ac:dyDescent="0.25">
      <c r="A311" s="370"/>
      <c r="B311" s="371"/>
      <c r="C311" s="371"/>
      <c r="D311" s="178" t="s">
        <v>37</v>
      </c>
      <c r="E311" s="281">
        <f t="shared" si="824"/>
        <v>0</v>
      </c>
      <c r="F311" s="281">
        <f t="shared" si="825"/>
        <v>0</v>
      </c>
      <c r="G311" s="252" t="e">
        <f t="shared" si="730"/>
        <v>#DIV/0!</v>
      </c>
      <c r="H311" s="142"/>
      <c r="I311" s="142"/>
      <c r="J311" s="149"/>
      <c r="K311" s="142"/>
      <c r="L311" s="142"/>
      <c r="M311" s="149"/>
      <c r="N311" s="142"/>
      <c r="O311" s="142"/>
      <c r="P311" s="149"/>
      <c r="Q311" s="272"/>
      <c r="R311" s="142"/>
      <c r="S311" s="149"/>
      <c r="T311" s="142"/>
      <c r="U311" s="142"/>
      <c r="V311" s="149"/>
      <c r="W311" s="142"/>
      <c r="X311" s="142"/>
      <c r="Y311" s="149"/>
      <c r="Z311" s="142"/>
      <c r="AA311" s="142"/>
      <c r="AB311" s="149"/>
      <c r="AC311" s="142"/>
      <c r="AD311" s="142"/>
      <c r="AE311" s="149"/>
      <c r="AF311" s="142"/>
      <c r="AG311" s="142"/>
      <c r="AH311" s="149"/>
      <c r="AI311" s="142"/>
      <c r="AJ311" s="142"/>
      <c r="AK311" s="149"/>
      <c r="AL311" s="142"/>
      <c r="AM311" s="142"/>
      <c r="AN311" s="149"/>
      <c r="AO311" s="142"/>
      <c r="AP311" s="142"/>
      <c r="AQ311" s="149"/>
      <c r="AR311" s="373"/>
    </row>
    <row r="312" spans="1:44" ht="34.9" customHeight="1" x14ac:dyDescent="0.25">
      <c r="A312" s="370"/>
      <c r="B312" s="371"/>
      <c r="C312" s="371"/>
      <c r="D312" s="178" t="s">
        <v>2</v>
      </c>
      <c r="E312" s="281">
        <f t="shared" si="824"/>
        <v>0</v>
      </c>
      <c r="F312" s="281">
        <f t="shared" si="825"/>
        <v>0</v>
      </c>
      <c r="G312" s="252" t="e">
        <f t="shared" si="730"/>
        <v>#DIV/0!</v>
      </c>
      <c r="H312" s="142"/>
      <c r="I312" s="142"/>
      <c r="J312" s="149"/>
      <c r="K312" s="142"/>
      <c r="L312" s="142"/>
      <c r="M312" s="149"/>
      <c r="N312" s="142"/>
      <c r="O312" s="142"/>
      <c r="P312" s="149"/>
      <c r="Q312" s="142"/>
      <c r="R312" s="142"/>
      <c r="S312" s="149"/>
      <c r="T312" s="142"/>
      <c r="U312" s="142"/>
      <c r="V312" s="149"/>
      <c r="W312" s="142"/>
      <c r="X312" s="142"/>
      <c r="Y312" s="149"/>
      <c r="Z312" s="142"/>
      <c r="AA312" s="142"/>
      <c r="AB312" s="149"/>
      <c r="AC312" s="142"/>
      <c r="AD312" s="142"/>
      <c r="AE312" s="149"/>
      <c r="AF312" s="142"/>
      <c r="AG312" s="142"/>
      <c r="AH312" s="149"/>
      <c r="AI312" s="142"/>
      <c r="AJ312" s="142"/>
      <c r="AK312" s="149"/>
      <c r="AL312" s="142"/>
      <c r="AM312" s="142"/>
      <c r="AN312" s="149"/>
      <c r="AO312" s="142"/>
      <c r="AP312" s="142"/>
      <c r="AQ312" s="149"/>
      <c r="AR312" s="373"/>
    </row>
    <row r="313" spans="1:44" ht="21.75" customHeight="1" x14ac:dyDescent="0.25">
      <c r="A313" s="370"/>
      <c r="B313" s="371"/>
      <c r="C313" s="371"/>
      <c r="D313" s="179" t="s">
        <v>43</v>
      </c>
      <c r="E313" s="281">
        <f t="shared" si="824"/>
        <v>3690.1528399999997</v>
      </c>
      <c r="F313" s="281">
        <f t="shared" si="825"/>
        <v>3690.1528399999997</v>
      </c>
      <c r="G313" s="252">
        <f t="shared" si="730"/>
        <v>1</v>
      </c>
      <c r="H313" s="228">
        <f>391.86+307.69566</f>
        <v>699.55565999999999</v>
      </c>
      <c r="I313" s="228">
        <f>391.86+307.69566</f>
        <v>699.55565999999999</v>
      </c>
      <c r="J313" s="149"/>
      <c r="K313" s="142"/>
      <c r="L313" s="142"/>
      <c r="M313" s="149"/>
      <c r="N313" s="142"/>
      <c r="O313" s="142"/>
      <c r="P313" s="149"/>
      <c r="Q313" s="142">
        <v>1508.38624</v>
      </c>
      <c r="R313" s="142">
        <v>1508.38624</v>
      </c>
      <c r="S313" s="149"/>
      <c r="T313" s="142"/>
      <c r="U313" s="142"/>
      <c r="V313" s="149"/>
      <c r="W313" s="142">
        <v>1482.2109399999999</v>
      </c>
      <c r="X313" s="142">
        <v>1482.2109399999999</v>
      </c>
      <c r="Y313" s="149"/>
      <c r="Z313" s="142"/>
      <c r="AA313" s="142"/>
      <c r="AB313" s="149"/>
      <c r="AC313" s="142"/>
      <c r="AD313" s="142"/>
      <c r="AE313" s="149"/>
      <c r="AF313" s="142"/>
      <c r="AG313" s="142"/>
      <c r="AH313" s="149"/>
      <c r="AI313" s="142"/>
      <c r="AJ313" s="142"/>
      <c r="AK313" s="149"/>
      <c r="AL313" s="142"/>
      <c r="AM313" s="142"/>
      <c r="AN313" s="149"/>
      <c r="AO313" s="142"/>
      <c r="AP313" s="142"/>
      <c r="AQ313" s="149"/>
      <c r="AR313" s="373"/>
    </row>
    <row r="314" spans="1:44" ht="34.9" customHeight="1" x14ac:dyDescent="0.25">
      <c r="A314" s="370"/>
      <c r="B314" s="371"/>
      <c r="C314" s="371"/>
      <c r="D314" s="224" t="s">
        <v>265</v>
      </c>
      <c r="E314" s="281">
        <f t="shared" si="824"/>
        <v>0</v>
      </c>
      <c r="F314" s="281">
        <f t="shared" si="825"/>
        <v>0</v>
      </c>
      <c r="G314" s="252" t="e">
        <f t="shared" si="730"/>
        <v>#DIV/0!</v>
      </c>
      <c r="H314" s="142"/>
      <c r="I314" s="142"/>
      <c r="J314" s="149"/>
      <c r="K314" s="142"/>
      <c r="L314" s="142"/>
      <c r="M314" s="149"/>
      <c r="N314" s="142"/>
      <c r="O314" s="142"/>
      <c r="P314" s="149"/>
      <c r="Q314" s="142"/>
      <c r="R314" s="142"/>
      <c r="S314" s="149"/>
      <c r="T314" s="142"/>
      <c r="U314" s="142"/>
      <c r="V314" s="149"/>
      <c r="W314" s="142"/>
      <c r="X314" s="142"/>
      <c r="Y314" s="149"/>
      <c r="Z314" s="142"/>
      <c r="AA314" s="142"/>
      <c r="AB314" s="149"/>
      <c r="AC314" s="142"/>
      <c r="AD314" s="142"/>
      <c r="AE314" s="149"/>
      <c r="AF314" s="142"/>
      <c r="AG314" s="142"/>
      <c r="AH314" s="149"/>
      <c r="AI314" s="142"/>
      <c r="AJ314" s="142"/>
      <c r="AK314" s="149"/>
      <c r="AL314" s="142"/>
      <c r="AM314" s="142"/>
      <c r="AN314" s="149"/>
      <c r="AO314" s="142"/>
      <c r="AP314" s="142"/>
      <c r="AQ314" s="149"/>
      <c r="AR314" s="373"/>
    </row>
    <row r="315" spans="1:44" ht="28.5" customHeight="1" x14ac:dyDescent="0.25">
      <c r="A315" s="370"/>
      <c r="B315" s="371" t="s">
        <v>328</v>
      </c>
      <c r="C315" s="371"/>
      <c r="D315" s="150" t="s">
        <v>41</v>
      </c>
      <c r="E315" s="281">
        <f t="shared" ref="E315:E319" si="939">H315+K315+N315+Q315+T315+W315+Z315+AC315+AF315+AI315+AL315+AO315</f>
        <v>861.67607999999996</v>
      </c>
      <c r="F315" s="281">
        <f t="shared" ref="F315:F319" si="940">I315+L315+O315+R315+U315+X315+AA315+AD315+AG315+AJ315+AM315+AP315</f>
        <v>861.67607999999996</v>
      </c>
      <c r="G315" s="252">
        <f t="shared" si="730"/>
        <v>1</v>
      </c>
      <c r="H315" s="146">
        <f>H316+H317+H318</f>
        <v>149.66</v>
      </c>
      <c r="I315" s="146">
        <f t="shared" ref="I315" si="941">I316+I317+I318</f>
        <v>149.66</v>
      </c>
      <c r="J315" s="146">
        <f>I315/H315*100</f>
        <v>100</v>
      </c>
      <c r="K315" s="146">
        <f t="shared" ref="K315:L315" si="942">K316+K317+K318</f>
        <v>0</v>
      </c>
      <c r="L315" s="146">
        <f t="shared" si="942"/>
        <v>0</v>
      </c>
      <c r="M315" s="146" t="e">
        <f>L315/K315*100</f>
        <v>#DIV/0!</v>
      </c>
      <c r="N315" s="146">
        <f t="shared" ref="N315:O315" si="943">N316+N317+N318</f>
        <v>0</v>
      </c>
      <c r="O315" s="146">
        <f t="shared" si="943"/>
        <v>0</v>
      </c>
      <c r="P315" s="146" t="e">
        <f>O315/N315*100</f>
        <v>#DIV/0!</v>
      </c>
      <c r="Q315" s="146">
        <f t="shared" ref="Q315:R315" si="944">Q316+Q317+Q318</f>
        <v>359.69619</v>
      </c>
      <c r="R315" s="146">
        <f t="shared" si="944"/>
        <v>359.69619</v>
      </c>
      <c r="S315" s="146">
        <f>R315/Q315*100</f>
        <v>100</v>
      </c>
      <c r="T315" s="146">
        <f t="shared" ref="T315:U315" si="945">T316+T317+T318</f>
        <v>0</v>
      </c>
      <c r="U315" s="146">
        <f t="shared" si="945"/>
        <v>0</v>
      </c>
      <c r="V315" s="146" t="e">
        <f>U315/T315*100</f>
        <v>#DIV/0!</v>
      </c>
      <c r="W315" s="146">
        <f t="shared" ref="W315:X315" si="946">W316+W317+W318</f>
        <v>352.31988999999999</v>
      </c>
      <c r="X315" s="146">
        <f t="shared" si="946"/>
        <v>352.31988999999999</v>
      </c>
      <c r="Y315" s="146">
        <f>X315/W315*100</f>
        <v>100</v>
      </c>
      <c r="Z315" s="146">
        <f t="shared" ref="Z315:AA315" si="947">Z316+Z317+Z318</f>
        <v>0</v>
      </c>
      <c r="AA315" s="146">
        <f t="shared" si="947"/>
        <v>0</v>
      </c>
      <c r="AB315" s="146" t="e">
        <f>AA315/Z315*100</f>
        <v>#DIV/0!</v>
      </c>
      <c r="AC315" s="146">
        <f t="shared" ref="AC315:AD315" si="948">AC316+AC317+AC318</f>
        <v>0</v>
      </c>
      <c r="AD315" s="146">
        <f t="shared" si="948"/>
        <v>0</v>
      </c>
      <c r="AE315" s="146" t="e">
        <f>AD315/AC315*100</f>
        <v>#DIV/0!</v>
      </c>
      <c r="AF315" s="146">
        <f t="shared" ref="AF315:AG315" si="949">AF316+AF317+AF318</f>
        <v>0</v>
      </c>
      <c r="AG315" s="146">
        <f t="shared" si="949"/>
        <v>0</v>
      </c>
      <c r="AH315" s="146" t="e">
        <f>AG315/AF315*100</f>
        <v>#DIV/0!</v>
      </c>
      <c r="AI315" s="146">
        <f t="shared" ref="AI315:AJ315" si="950">AI316+AI317+AI318</f>
        <v>0</v>
      </c>
      <c r="AJ315" s="146">
        <f t="shared" si="950"/>
        <v>0</v>
      </c>
      <c r="AK315" s="146" t="e">
        <f>AJ315/AI315*100</f>
        <v>#DIV/0!</v>
      </c>
      <c r="AL315" s="146">
        <f t="shared" ref="AL315:AM315" si="951">AL316+AL317+AL318</f>
        <v>0</v>
      </c>
      <c r="AM315" s="146">
        <f t="shared" si="951"/>
        <v>0</v>
      </c>
      <c r="AN315" s="146" t="e">
        <f>AM315/AL315*100</f>
        <v>#DIV/0!</v>
      </c>
      <c r="AO315" s="146">
        <f t="shared" ref="AO315:AP315" si="952">AO316+AO317+AO318</f>
        <v>0</v>
      </c>
      <c r="AP315" s="146">
        <f t="shared" si="952"/>
        <v>0</v>
      </c>
      <c r="AQ315" s="146" t="e">
        <f>AP315/AO315*100</f>
        <v>#DIV/0!</v>
      </c>
      <c r="AR315" s="372"/>
    </row>
    <row r="316" spans="1:44" ht="31.9" customHeight="1" x14ac:dyDescent="0.25">
      <c r="A316" s="370"/>
      <c r="B316" s="371"/>
      <c r="C316" s="371"/>
      <c r="D316" s="178" t="s">
        <v>37</v>
      </c>
      <c r="E316" s="281">
        <f t="shared" si="939"/>
        <v>0</v>
      </c>
      <c r="F316" s="281">
        <f t="shared" si="940"/>
        <v>0</v>
      </c>
      <c r="G316" s="252" t="e">
        <f t="shared" si="730"/>
        <v>#DIV/0!</v>
      </c>
      <c r="H316" s="142"/>
      <c r="I316" s="142"/>
      <c r="J316" s="149"/>
      <c r="K316" s="142"/>
      <c r="L316" s="142"/>
      <c r="M316" s="149"/>
      <c r="N316" s="142"/>
      <c r="O316" s="142"/>
      <c r="P316" s="149"/>
      <c r="Q316" s="269"/>
      <c r="R316" s="142"/>
      <c r="S316" s="149"/>
      <c r="T316" s="142"/>
      <c r="U316" s="142"/>
      <c r="V316" s="149"/>
      <c r="W316" s="142"/>
      <c r="X316" s="142"/>
      <c r="Y316" s="149"/>
      <c r="Z316" s="142"/>
      <c r="AA316" s="142"/>
      <c r="AB316" s="149"/>
      <c r="AC316" s="142"/>
      <c r="AD316" s="142"/>
      <c r="AE316" s="149"/>
      <c r="AF316" s="142"/>
      <c r="AG316" s="142"/>
      <c r="AH316" s="149"/>
      <c r="AI316" s="142"/>
      <c r="AJ316" s="142"/>
      <c r="AK316" s="149"/>
      <c r="AL316" s="142"/>
      <c r="AM316" s="142"/>
      <c r="AN316" s="149"/>
      <c r="AO316" s="142"/>
      <c r="AP316" s="142"/>
      <c r="AQ316" s="149"/>
      <c r="AR316" s="373"/>
    </row>
    <row r="317" spans="1:44" ht="34.9" customHeight="1" x14ac:dyDescent="0.25">
      <c r="A317" s="370"/>
      <c r="B317" s="371"/>
      <c r="C317" s="371"/>
      <c r="D317" s="178" t="s">
        <v>2</v>
      </c>
      <c r="E317" s="281">
        <f t="shared" si="939"/>
        <v>0</v>
      </c>
      <c r="F317" s="281">
        <f t="shared" si="940"/>
        <v>0</v>
      </c>
      <c r="G317" s="252" t="e">
        <f t="shared" si="730"/>
        <v>#DIV/0!</v>
      </c>
      <c r="H317" s="142"/>
      <c r="I317" s="142"/>
      <c r="J317" s="149"/>
      <c r="K317" s="142"/>
      <c r="L317" s="142"/>
      <c r="M317" s="149"/>
      <c r="N317" s="142"/>
      <c r="O317" s="142"/>
      <c r="P317" s="149"/>
      <c r="Q317" s="142"/>
      <c r="R317" s="142"/>
      <c r="S317" s="149"/>
      <c r="T317" s="142"/>
      <c r="U317" s="142"/>
      <c r="V317" s="149"/>
      <c r="W317" s="142"/>
      <c r="X317" s="142"/>
      <c r="Y317" s="149"/>
      <c r="Z317" s="142"/>
      <c r="AA317" s="142"/>
      <c r="AB317" s="149"/>
      <c r="AC317" s="142"/>
      <c r="AD317" s="142"/>
      <c r="AE317" s="149"/>
      <c r="AF317" s="142"/>
      <c r="AG317" s="142"/>
      <c r="AH317" s="149"/>
      <c r="AI317" s="142"/>
      <c r="AJ317" s="142"/>
      <c r="AK317" s="149"/>
      <c r="AL317" s="142"/>
      <c r="AM317" s="142"/>
      <c r="AN317" s="149"/>
      <c r="AO317" s="142"/>
      <c r="AP317" s="142"/>
      <c r="AQ317" s="149"/>
      <c r="AR317" s="373"/>
    </row>
    <row r="318" spans="1:44" ht="21.75" customHeight="1" x14ac:dyDescent="0.25">
      <c r="A318" s="370"/>
      <c r="B318" s="371"/>
      <c r="C318" s="371"/>
      <c r="D318" s="179" t="s">
        <v>43</v>
      </c>
      <c r="E318" s="281">
        <f t="shared" si="939"/>
        <v>861.67607999999996</v>
      </c>
      <c r="F318" s="281">
        <f t="shared" si="940"/>
        <v>861.67607999999996</v>
      </c>
      <c r="G318" s="252">
        <f t="shared" si="730"/>
        <v>1</v>
      </c>
      <c r="H318" s="228">
        <f>73.47+76.19</f>
        <v>149.66</v>
      </c>
      <c r="I318" s="228">
        <f>73.47+76.19</f>
        <v>149.66</v>
      </c>
      <c r="J318" s="149"/>
      <c r="K318" s="142"/>
      <c r="L318" s="142"/>
      <c r="M318" s="149"/>
      <c r="N318" s="142"/>
      <c r="O318" s="142"/>
      <c r="P318" s="149"/>
      <c r="Q318" s="142">
        <v>359.69619</v>
      </c>
      <c r="R318" s="142">
        <v>359.69619</v>
      </c>
      <c r="S318" s="149"/>
      <c r="T318" s="142"/>
      <c r="U318" s="142"/>
      <c r="V318" s="149"/>
      <c r="W318" s="142">
        <v>352.31988999999999</v>
      </c>
      <c r="X318" s="142">
        <v>352.31988999999999</v>
      </c>
      <c r="Y318" s="149"/>
      <c r="Z318" s="142"/>
      <c r="AA318" s="142"/>
      <c r="AB318" s="149"/>
      <c r="AC318" s="142"/>
      <c r="AD318" s="142"/>
      <c r="AE318" s="149"/>
      <c r="AF318" s="142"/>
      <c r="AG318" s="142"/>
      <c r="AH318" s="149"/>
      <c r="AI318" s="142"/>
      <c r="AJ318" s="142"/>
      <c r="AK318" s="149"/>
      <c r="AL318" s="142"/>
      <c r="AM318" s="142"/>
      <c r="AN318" s="149"/>
      <c r="AO318" s="142"/>
      <c r="AP318" s="142"/>
      <c r="AQ318" s="149"/>
      <c r="AR318" s="373"/>
    </row>
    <row r="319" spans="1:44" ht="34.9" customHeight="1" x14ac:dyDescent="0.25">
      <c r="A319" s="370"/>
      <c r="B319" s="371"/>
      <c r="C319" s="371"/>
      <c r="D319" s="224" t="s">
        <v>265</v>
      </c>
      <c r="E319" s="281">
        <f t="shared" si="939"/>
        <v>0</v>
      </c>
      <c r="F319" s="281">
        <f t="shared" si="940"/>
        <v>0</v>
      </c>
      <c r="G319" s="252" t="e">
        <f t="shared" si="730"/>
        <v>#DIV/0!</v>
      </c>
      <c r="H319" s="142"/>
      <c r="I319" s="142"/>
      <c r="J319" s="149"/>
      <c r="K319" s="142"/>
      <c r="L319" s="142"/>
      <c r="M319" s="149"/>
      <c r="N319" s="142"/>
      <c r="O319" s="142"/>
      <c r="P319" s="149"/>
      <c r="Q319" s="142"/>
      <c r="R319" s="142"/>
      <c r="S319" s="149"/>
      <c r="T319" s="142"/>
      <c r="U319" s="142"/>
      <c r="V319" s="149"/>
      <c r="W319" s="142"/>
      <c r="X319" s="142"/>
      <c r="Y319" s="149"/>
      <c r="Z319" s="142"/>
      <c r="AA319" s="142"/>
      <c r="AB319" s="149"/>
      <c r="AC319" s="142"/>
      <c r="AD319" s="142"/>
      <c r="AE319" s="149"/>
      <c r="AF319" s="142"/>
      <c r="AG319" s="142"/>
      <c r="AH319" s="149"/>
      <c r="AI319" s="142"/>
      <c r="AJ319" s="142"/>
      <c r="AK319" s="149"/>
      <c r="AL319" s="142"/>
      <c r="AM319" s="142"/>
      <c r="AN319" s="149"/>
      <c r="AO319" s="142"/>
      <c r="AP319" s="142"/>
      <c r="AQ319" s="149"/>
      <c r="AR319" s="373"/>
    </row>
    <row r="320" spans="1:44" ht="28.5" customHeight="1" x14ac:dyDescent="0.25">
      <c r="A320" s="370"/>
      <c r="B320" s="371" t="s">
        <v>329</v>
      </c>
      <c r="C320" s="371"/>
      <c r="D320" s="150" t="s">
        <v>41</v>
      </c>
      <c r="E320" s="281">
        <f t="shared" ref="E320:E344" si="953">H320+K320+N320+Q320+T320+W320+Z320+AC320+AF320+AI320+AL320+AO320</f>
        <v>58112.258859999994</v>
      </c>
      <c r="F320" s="281">
        <f t="shared" ref="F320:F344" si="954">I320+L320+O320+R320+U320+X320+AA320+AD320+AG320+AJ320+AM320+AP320</f>
        <v>58112.258859999994</v>
      </c>
      <c r="G320" s="252">
        <f t="shared" si="730"/>
        <v>1</v>
      </c>
      <c r="H320" s="146">
        <f>H321+H322+H323</f>
        <v>17588.82</v>
      </c>
      <c r="I320" s="146">
        <f t="shared" ref="I320" si="955">I321+I322+I323</f>
        <v>17588.82</v>
      </c>
      <c r="J320" s="146">
        <f>I320/H320*100</f>
        <v>100</v>
      </c>
      <c r="K320" s="146">
        <f t="shared" ref="K320:L320" si="956">K321+K322+K323</f>
        <v>12933.92</v>
      </c>
      <c r="L320" s="146">
        <f t="shared" si="956"/>
        <v>12933.92</v>
      </c>
      <c r="M320" s="146">
        <f>L320/K320*100</f>
        <v>100</v>
      </c>
      <c r="N320" s="146">
        <f t="shared" ref="N320:O320" si="957">N321+N322+N323</f>
        <v>0</v>
      </c>
      <c r="O320" s="146">
        <f t="shared" si="957"/>
        <v>0</v>
      </c>
      <c r="P320" s="146" t="e">
        <f>O320/N320*100</f>
        <v>#DIV/0!</v>
      </c>
      <c r="Q320" s="146">
        <f t="shared" ref="Q320:R320" si="958">Q321+Q322+Q323</f>
        <v>14087.897279999999</v>
      </c>
      <c r="R320" s="146">
        <f t="shared" si="958"/>
        <v>14087.897279999999</v>
      </c>
      <c r="S320" s="146">
        <f>R320/Q320*100</f>
        <v>100</v>
      </c>
      <c r="T320" s="146">
        <f t="shared" ref="T320:U320" si="959">T321+T322+T323</f>
        <v>0</v>
      </c>
      <c r="U320" s="146">
        <f t="shared" si="959"/>
        <v>0</v>
      </c>
      <c r="V320" s="146" t="e">
        <f>U320/T320*100</f>
        <v>#DIV/0!</v>
      </c>
      <c r="W320" s="146">
        <f t="shared" ref="W320:X320" si="960">W321+W322+W323</f>
        <v>13501.621580000001</v>
      </c>
      <c r="X320" s="146">
        <f t="shared" si="960"/>
        <v>13501.621580000001</v>
      </c>
      <c r="Y320" s="146">
        <f>X320/W320*100</f>
        <v>100</v>
      </c>
      <c r="Z320" s="146">
        <f t="shared" ref="Z320:AA320" si="961">Z321+Z322+Z323</f>
        <v>0</v>
      </c>
      <c r="AA320" s="146">
        <f t="shared" si="961"/>
        <v>0</v>
      </c>
      <c r="AB320" s="146" t="e">
        <f>AA320/Z320*100</f>
        <v>#DIV/0!</v>
      </c>
      <c r="AC320" s="146">
        <f t="shared" ref="AC320:AD320" si="962">AC321+AC322+AC323</f>
        <v>0</v>
      </c>
      <c r="AD320" s="146">
        <f t="shared" si="962"/>
        <v>0</v>
      </c>
      <c r="AE320" s="146" t="e">
        <f>AD320/AC320*100</f>
        <v>#DIV/0!</v>
      </c>
      <c r="AF320" s="146">
        <f t="shared" ref="AF320:AG320" si="963">AF321+AF322+AF323</f>
        <v>0</v>
      </c>
      <c r="AG320" s="146">
        <f t="shared" si="963"/>
        <v>0</v>
      </c>
      <c r="AH320" s="146" t="e">
        <f>AG320/AF320*100</f>
        <v>#DIV/0!</v>
      </c>
      <c r="AI320" s="146">
        <f t="shared" ref="AI320:AJ320" si="964">AI321+AI322+AI323</f>
        <v>0</v>
      </c>
      <c r="AJ320" s="146">
        <f t="shared" si="964"/>
        <v>0</v>
      </c>
      <c r="AK320" s="146" t="e">
        <f>AJ320/AI320*100</f>
        <v>#DIV/0!</v>
      </c>
      <c r="AL320" s="146">
        <f t="shared" ref="AL320:AM320" si="965">AL321+AL322+AL323</f>
        <v>0</v>
      </c>
      <c r="AM320" s="146">
        <f t="shared" si="965"/>
        <v>0</v>
      </c>
      <c r="AN320" s="146" t="e">
        <f>AM320/AL320*100</f>
        <v>#DIV/0!</v>
      </c>
      <c r="AO320" s="146">
        <f t="shared" ref="AO320:AP320" si="966">AO321+AO322+AO323</f>
        <v>0</v>
      </c>
      <c r="AP320" s="146">
        <f t="shared" si="966"/>
        <v>0</v>
      </c>
      <c r="AQ320" s="146" t="e">
        <f>AP320/AO320*100</f>
        <v>#DIV/0!</v>
      </c>
      <c r="AR320" s="372"/>
    </row>
    <row r="321" spans="1:44" ht="31.9" customHeight="1" x14ac:dyDescent="0.25">
      <c r="A321" s="370"/>
      <c r="B321" s="371"/>
      <c r="C321" s="371"/>
      <c r="D321" s="178" t="s">
        <v>37</v>
      </c>
      <c r="E321" s="281">
        <f t="shared" si="953"/>
        <v>0</v>
      </c>
      <c r="F321" s="281">
        <f t="shared" si="954"/>
        <v>0</v>
      </c>
      <c r="G321" s="252" t="e">
        <f t="shared" si="730"/>
        <v>#DIV/0!</v>
      </c>
      <c r="H321" s="142"/>
      <c r="I321" s="142"/>
      <c r="J321" s="149"/>
      <c r="K321" s="142"/>
      <c r="L321" s="142"/>
      <c r="M321" s="149"/>
      <c r="N321" s="142"/>
      <c r="O321" s="142"/>
      <c r="P321" s="149"/>
      <c r="Q321" s="269"/>
      <c r="R321" s="142"/>
      <c r="S321" s="149"/>
      <c r="T321" s="142"/>
      <c r="U321" s="142"/>
      <c r="V321" s="149"/>
      <c r="W321" s="142"/>
      <c r="X321" s="142"/>
      <c r="Y321" s="149"/>
      <c r="Z321" s="142"/>
      <c r="AA321" s="142"/>
      <c r="AB321" s="149"/>
      <c r="AC321" s="142"/>
      <c r="AD321" s="142"/>
      <c r="AE321" s="149"/>
      <c r="AF321" s="142"/>
      <c r="AG321" s="142"/>
      <c r="AH321" s="149"/>
      <c r="AI321" s="142"/>
      <c r="AJ321" s="142"/>
      <c r="AK321" s="149"/>
      <c r="AL321" s="142"/>
      <c r="AM321" s="142"/>
      <c r="AN321" s="149"/>
      <c r="AO321" s="142"/>
      <c r="AP321" s="142"/>
      <c r="AQ321" s="149"/>
      <c r="AR321" s="373"/>
    </row>
    <row r="322" spans="1:44" ht="34.9" customHeight="1" x14ac:dyDescent="0.25">
      <c r="A322" s="370"/>
      <c r="B322" s="371"/>
      <c r="C322" s="371"/>
      <c r="D322" s="178" t="s">
        <v>2</v>
      </c>
      <c r="E322" s="281">
        <f t="shared" si="953"/>
        <v>0</v>
      </c>
      <c r="F322" s="281">
        <f t="shared" si="954"/>
        <v>0</v>
      </c>
      <c r="G322" s="252" t="e">
        <f t="shared" si="730"/>
        <v>#DIV/0!</v>
      </c>
      <c r="H322" s="142"/>
      <c r="I322" s="142"/>
      <c r="J322" s="149"/>
      <c r="K322" s="142"/>
      <c r="L322" s="142"/>
      <c r="M322" s="149"/>
      <c r="N322" s="142"/>
      <c r="O322" s="142"/>
      <c r="P322" s="149"/>
      <c r="Q322" s="142"/>
      <c r="R322" s="142"/>
      <c r="S322" s="149"/>
      <c r="T322" s="142"/>
      <c r="U322" s="142"/>
      <c r="V322" s="149"/>
      <c r="W322" s="142"/>
      <c r="X322" s="142"/>
      <c r="Y322" s="149"/>
      <c r="Z322" s="142"/>
      <c r="AA322" s="142"/>
      <c r="AB322" s="149"/>
      <c r="AC322" s="142"/>
      <c r="AD322" s="142"/>
      <c r="AE322" s="149"/>
      <c r="AF322" s="142"/>
      <c r="AG322" s="142"/>
      <c r="AH322" s="149"/>
      <c r="AI322" s="142"/>
      <c r="AJ322" s="142"/>
      <c r="AK322" s="149"/>
      <c r="AL322" s="142"/>
      <c r="AM322" s="142"/>
      <c r="AN322" s="149"/>
      <c r="AO322" s="142"/>
      <c r="AP322" s="142"/>
      <c r="AQ322" s="149"/>
      <c r="AR322" s="373"/>
    </row>
    <row r="323" spans="1:44" ht="21.75" customHeight="1" x14ac:dyDescent="0.25">
      <c r="A323" s="370"/>
      <c r="B323" s="371"/>
      <c r="C323" s="371"/>
      <c r="D323" s="179" t="s">
        <v>43</v>
      </c>
      <c r="E323" s="281">
        <f t="shared" si="953"/>
        <v>58112.258859999994</v>
      </c>
      <c r="F323" s="281">
        <f t="shared" si="954"/>
        <v>58112.258859999994</v>
      </c>
      <c r="G323" s="252">
        <f t="shared" si="730"/>
        <v>1</v>
      </c>
      <c r="H323" s="229">
        <f>14704.84+3973.52+0.1-1089.64</f>
        <v>17588.82</v>
      </c>
      <c r="I323" s="229">
        <f>14704.84+3973.52+0.1-1089.64</f>
        <v>17588.82</v>
      </c>
      <c r="J323" s="149"/>
      <c r="K323" s="142">
        <v>12933.92</v>
      </c>
      <c r="L323" s="142">
        <v>12933.92</v>
      </c>
      <c r="M323" s="149"/>
      <c r="N323" s="142"/>
      <c r="O323" s="142"/>
      <c r="P323" s="149"/>
      <c r="Q323" s="142">
        <v>14087.897279999999</v>
      </c>
      <c r="R323" s="142">
        <v>14087.897279999999</v>
      </c>
      <c r="S323" s="149"/>
      <c r="T323" s="142"/>
      <c r="U323" s="142"/>
      <c r="V323" s="149"/>
      <c r="W323" s="142">
        <v>13501.621580000001</v>
      </c>
      <c r="X323" s="142">
        <v>13501.621580000001</v>
      </c>
      <c r="Y323" s="149"/>
      <c r="Z323" s="142"/>
      <c r="AA323" s="142"/>
      <c r="AB323" s="149"/>
      <c r="AC323" s="142"/>
      <c r="AD323" s="142"/>
      <c r="AE323" s="149"/>
      <c r="AF323" s="142"/>
      <c r="AG323" s="142"/>
      <c r="AH323" s="149"/>
      <c r="AI323" s="142"/>
      <c r="AJ323" s="142"/>
      <c r="AK323" s="149"/>
      <c r="AL323" s="142"/>
      <c r="AM323" s="142"/>
      <c r="AN323" s="149"/>
      <c r="AO323" s="142"/>
      <c r="AP323" s="142"/>
      <c r="AQ323" s="149"/>
      <c r="AR323" s="373"/>
    </row>
    <row r="324" spans="1:44" ht="34.9" customHeight="1" x14ac:dyDescent="0.25">
      <c r="A324" s="370"/>
      <c r="B324" s="371"/>
      <c r="C324" s="371"/>
      <c r="D324" s="224" t="s">
        <v>265</v>
      </c>
      <c r="E324" s="281">
        <f t="shared" si="953"/>
        <v>0</v>
      </c>
      <c r="F324" s="281">
        <f t="shared" si="954"/>
        <v>0</v>
      </c>
      <c r="G324" s="252" t="e">
        <f t="shared" si="730"/>
        <v>#DIV/0!</v>
      </c>
      <c r="H324" s="142"/>
      <c r="I324" s="142"/>
      <c r="J324" s="149"/>
      <c r="K324" s="142"/>
      <c r="L324" s="142"/>
      <c r="M324" s="149"/>
      <c r="N324" s="142"/>
      <c r="O324" s="142"/>
      <c r="P324" s="149"/>
      <c r="Q324" s="142"/>
      <c r="R324" s="142"/>
      <c r="S324" s="149"/>
      <c r="T324" s="142"/>
      <c r="U324" s="142"/>
      <c r="V324" s="149"/>
      <c r="W324" s="142"/>
      <c r="X324" s="142"/>
      <c r="Y324" s="149"/>
      <c r="Z324" s="142"/>
      <c r="AA324" s="142"/>
      <c r="AB324" s="149"/>
      <c r="AC324" s="142"/>
      <c r="AD324" s="142"/>
      <c r="AE324" s="149"/>
      <c r="AF324" s="142"/>
      <c r="AG324" s="142"/>
      <c r="AH324" s="149"/>
      <c r="AI324" s="142"/>
      <c r="AJ324" s="142"/>
      <c r="AK324" s="149"/>
      <c r="AL324" s="142"/>
      <c r="AM324" s="142"/>
      <c r="AN324" s="149"/>
      <c r="AO324" s="142"/>
      <c r="AP324" s="142"/>
      <c r="AQ324" s="149"/>
      <c r="AR324" s="373"/>
    </row>
    <row r="325" spans="1:44" ht="28.5" customHeight="1" x14ac:dyDescent="0.25">
      <c r="A325" s="370"/>
      <c r="B325" s="371" t="s">
        <v>330</v>
      </c>
      <c r="C325" s="371"/>
      <c r="D325" s="150" t="s">
        <v>41</v>
      </c>
      <c r="E325" s="281">
        <f t="shared" si="953"/>
        <v>20197.271489999999</v>
      </c>
      <c r="F325" s="281">
        <f t="shared" si="954"/>
        <v>20197.271489999999</v>
      </c>
      <c r="G325" s="252">
        <f t="shared" si="730"/>
        <v>1</v>
      </c>
      <c r="H325" s="146">
        <f>H326+H327+H328</f>
        <v>4846.3099999999995</v>
      </c>
      <c r="I325" s="146">
        <f t="shared" ref="I325" si="967">I326+I327+I328</f>
        <v>4846.3099999999995</v>
      </c>
      <c r="J325" s="146">
        <f>I325/H325*100</f>
        <v>100</v>
      </c>
      <c r="K325" s="146">
        <f t="shared" ref="K325:L325" si="968">K326+K327+K328</f>
        <v>0</v>
      </c>
      <c r="L325" s="146">
        <f t="shared" si="968"/>
        <v>0</v>
      </c>
      <c r="M325" s="146" t="e">
        <f>L325/K325*100</f>
        <v>#DIV/0!</v>
      </c>
      <c r="N325" s="146">
        <f t="shared" ref="N325:O325" si="969">N326+N327+N328</f>
        <v>0</v>
      </c>
      <c r="O325" s="146">
        <f t="shared" si="969"/>
        <v>0</v>
      </c>
      <c r="P325" s="146" t="e">
        <f>O325/N325*100</f>
        <v>#DIV/0!</v>
      </c>
      <c r="Q325" s="146">
        <f t="shared" ref="Q325:R325" si="970">Q326+Q327+Q328</f>
        <v>9917.6521400000001</v>
      </c>
      <c r="R325" s="146">
        <f t="shared" si="970"/>
        <v>9917.6521400000001</v>
      </c>
      <c r="S325" s="146">
        <f>R325/Q325*100</f>
        <v>100</v>
      </c>
      <c r="T325" s="146">
        <f t="shared" ref="T325:U325" si="971">T326+T327+T328</f>
        <v>0</v>
      </c>
      <c r="U325" s="146">
        <f t="shared" si="971"/>
        <v>0</v>
      </c>
      <c r="V325" s="146" t="e">
        <f>U325/T325*100</f>
        <v>#DIV/0!</v>
      </c>
      <c r="W325" s="146">
        <f t="shared" ref="W325:X325" si="972">W326+W327+W328</f>
        <v>5433.3093500000004</v>
      </c>
      <c r="X325" s="146">
        <f t="shared" si="972"/>
        <v>5433.3093500000004</v>
      </c>
      <c r="Y325" s="146">
        <f>X325/W325*100</f>
        <v>100</v>
      </c>
      <c r="Z325" s="146">
        <f t="shared" ref="Z325:AA325" si="973">Z326+Z327+Z328</f>
        <v>0</v>
      </c>
      <c r="AA325" s="146">
        <f t="shared" si="973"/>
        <v>0</v>
      </c>
      <c r="AB325" s="146" t="e">
        <f>AA325/Z325*100</f>
        <v>#DIV/0!</v>
      </c>
      <c r="AC325" s="146">
        <f t="shared" ref="AC325:AD325" si="974">AC326+AC327+AC328</f>
        <v>0</v>
      </c>
      <c r="AD325" s="146">
        <f t="shared" si="974"/>
        <v>0</v>
      </c>
      <c r="AE325" s="146" t="e">
        <f>AD325/AC325*100</f>
        <v>#DIV/0!</v>
      </c>
      <c r="AF325" s="146">
        <f t="shared" ref="AF325:AG325" si="975">AF326+AF327+AF328</f>
        <v>0</v>
      </c>
      <c r="AG325" s="146">
        <f t="shared" si="975"/>
        <v>0</v>
      </c>
      <c r="AH325" s="146" t="e">
        <f>AG325/AF325*100</f>
        <v>#DIV/0!</v>
      </c>
      <c r="AI325" s="146">
        <f t="shared" ref="AI325:AJ325" si="976">AI326+AI327+AI328</f>
        <v>0</v>
      </c>
      <c r="AJ325" s="146">
        <f t="shared" si="976"/>
        <v>0</v>
      </c>
      <c r="AK325" s="146" t="e">
        <f>AJ325/AI325*100</f>
        <v>#DIV/0!</v>
      </c>
      <c r="AL325" s="146">
        <f t="shared" ref="AL325:AM325" si="977">AL326+AL327+AL328</f>
        <v>0</v>
      </c>
      <c r="AM325" s="146">
        <f t="shared" si="977"/>
        <v>0</v>
      </c>
      <c r="AN325" s="146" t="e">
        <f>AM325/AL325*100</f>
        <v>#DIV/0!</v>
      </c>
      <c r="AO325" s="146">
        <f t="shared" ref="AO325:AP325" si="978">AO326+AO327+AO328</f>
        <v>0</v>
      </c>
      <c r="AP325" s="146">
        <f t="shared" si="978"/>
        <v>0</v>
      </c>
      <c r="AQ325" s="146" t="e">
        <f>AP325/AO325*100</f>
        <v>#DIV/0!</v>
      </c>
      <c r="AR325" s="372"/>
    </row>
    <row r="326" spans="1:44" ht="31.9" customHeight="1" x14ac:dyDescent="0.25">
      <c r="A326" s="370"/>
      <c r="B326" s="371"/>
      <c r="C326" s="371"/>
      <c r="D326" s="178" t="s">
        <v>37</v>
      </c>
      <c r="E326" s="281">
        <f t="shared" si="953"/>
        <v>0</v>
      </c>
      <c r="F326" s="281">
        <f t="shared" si="954"/>
        <v>0</v>
      </c>
      <c r="G326" s="252" t="e">
        <f t="shared" si="730"/>
        <v>#DIV/0!</v>
      </c>
      <c r="H326" s="142"/>
      <c r="I326" s="142"/>
      <c r="J326" s="149"/>
      <c r="K326" s="142"/>
      <c r="L326" s="142"/>
      <c r="M326" s="149"/>
      <c r="N326" s="142"/>
      <c r="O326" s="142"/>
      <c r="P326" s="149"/>
      <c r="Q326" s="272"/>
      <c r="R326" s="142"/>
      <c r="S326" s="149"/>
      <c r="T326" s="142"/>
      <c r="U326" s="142"/>
      <c r="V326" s="149"/>
      <c r="W326" s="142"/>
      <c r="X326" s="142"/>
      <c r="Y326" s="149"/>
      <c r="Z326" s="142"/>
      <c r="AA326" s="142"/>
      <c r="AB326" s="149"/>
      <c r="AC326" s="142"/>
      <c r="AD326" s="142"/>
      <c r="AE326" s="149"/>
      <c r="AF326" s="142"/>
      <c r="AG326" s="142"/>
      <c r="AH326" s="149"/>
      <c r="AI326" s="142"/>
      <c r="AJ326" s="142"/>
      <c r="AK326" s="149"/>
      <c r="AL326" s="142"/>
      <c r="AM326" s="142"/>
      <c r="AN326" s="149"/>
      <c r="AO326" s="142"/>
      <c r="AP326" s="142"/>
      <c r="AQ326" s="149"/>
      <c r="AR326" s="373"/>
    </row>
    <row r="327" spans="1:44" ht="34.9" customHeight="1" x14ac:dyDescent="0.2">
      <c r="A327" s="370"/>
      <c r="B327" s="371"/>
      <c r="C327" s="371"/>
      <c r="D327" s="178" t="s">
        <v>2</v>
      </c>
      <c r="E327" s="281">
        <f t="shared" si="953"/>
        <v>0</v>
      </c>
      <c r="F327" s="281">
        <f t="shared" si="954"/>
        <v>0</v>
      </c>
      <c r="G327" s="252" t="e">
        <f t="shared" si="730"/>
        <v>#DIV/0!</v>
      </c>
      <c r="H327" s="142"/>
      <c r="I327" s="142"/>
      <c r="J327" s="149"/>
      <c r="K327" s="142"/>
      <c r="L327" s="142"/>
      <c r="M327" s="149"/>
      <c r="N327" s="142"/>
      <c r="O327" s="142"/>
      <c r="P327" s="149"/>
      <c r="Q327" s="270"/>
      <c r="R327" s="142"/>
      <c r="S327" s="149"/>
      <c r="T327" s="142"/>
      <c r="U327" s="142"/>
      <c r="V327" s="149"/>
      <c r="W327" s="142"/>
      <c r="X327" s="142"/>
      <c r="Y327" s="149"/>
      <c r="Z327" s="142"/>
      <c r="AA327" s="142"/>
      <c r="AB327" s="149"/>
      <c r="AC327" s="142"/>
      <c r="AD327" s="142"/>
      <c r="AE327" s="149"/>
      <c r="AF327" s="142"/>
      <c r="AG327" s="142"/>
      <c r="AH327" s="149"/>
      <c r="AI327" s="142"/>
      <c r="AJ327" s="142"/>
      <c r="AK327" s="149"/>
      <c r="AL327" s="142"/>
      <c r="AM327" s="142"/>
      <c r="AN327" s="149"/>
      <c r="AO327" s="142"/>
      <c r="AP327" s="142"/>
      <c r="AQ327" s="149"/>
      <c r="AR327" s="373"/>
    </row>
    <row r="328" spans="1:44" ht="21.75" customHeight="1" x14ac:dyDescent="0.25">
      <c r="A328" s="370"/>
      <c r="B328" s="371"/>
      <c r="C328" s="371"/>
      <c r="D328" s="179" t="s">
        <v>43</v>
      </c>
      <c r="E328" s="281">
        <f t="shared" si="953"/>
        <v>20197.271489999999</v>
      </c>
      <c r="F328" s="281">
        <f t="shared" si="954"/>
        <v>20197.271489999999</v>
      </c>
      <c r="G328" s="252">
        <f t="shared" si="730"/>
        <v>1</v>
      </c>
      <c r="H328" s="229">
        <f>3538.69+2151.39-843.77</f>
        <v>4846.3099999999995</v>
      </c>
      <c r="I328" s="229">
        <f>3538.69+2151.39-843.77</f>
        <v>4846.3099999999995</v>
      </c>
      <c r="J328" s="149"/>
      <c r="K328" s="142"/>
      <c r="L328" s="142"/>
      <c r="M328" s="149"/>
      <c r="N328" s="142"/>
      <c r="O328" s="142"/>
      <c r="P328" s="149"/>
      <c r="Q328" s="142">
        <v>9917.6521400000001</v>
      </c>
      <c r="R328" s="142">
        <v>9917.6521400000001</v>
      </c>
      <c r="S328" s="149"/>
      <c r="T328" s="142"/>
      <c r="U328" s="142"/>
      <c r="V328" s="149"/>
      <c r="W328" s="142">
        <v>5433.3093500000004</v>
      </c>
      <c r="X328" s="142">
        <v>5433.3093500000004</v>
      </c>
      <c r="Y328" s="149"/>
      <c r="Z328" s="142"/>
      <c r="AA328" s="142"/>
      <c r="AB328" s="149"/>
      <c r="AC328" s="142"/>
      <c r="AD328" s="142"/>
      <c r="AE328" s="149"/>
      <c r="AF328" s="142"/>
      <c r="AG328" s="142"/>
      <c r="AH328" s="149"/>
      <c r="AI328" s="142"/>
      <c r="AJ328" s="142"/>
      <c r="AK328" s="149"/>
      <c r="AL328" s="142"/>
      <c r="AM328" s="142"/>
      <c r="AN328" s="149"/>
      <c r="AO328" s="142"/>
      <c r="AP328" s="142"/>
      <c r="AQ328" s="149"/>
      <c r="AR328" s="373"/>
    </row>
    <row r="329" spans="1:44" ht="34.9" customHeight="1" x14ac:dyDescent="0.25">
      <c r="A329" s="370"/>
      <c r="B329" s="371"/>
      <c r="C329" s="371"/>
      <c r="D329" s="224" t="s">
        <v>265</v>
      </c>
      <c r="E329" s="281">
        <f t="shared" si="953"/>
        <v>0</v>
      </c>
      <c r="F329" s="281">
        <f t="shared" si="954"/>
        <v>0</v>
      </c>
      <c r="G329" s="252" t="e">
        <f t="shared" si="730"/>
        <v>#DIV/0!</v>
      </c>
      <c r="H329" s="142"/>
      <c r="I329" s="142"/>
      <c r="J329" s="149"/>
      <c r="K329" s="142"/>
      <c r="L329" s="142"/>
      <c r="M329" s="149"/>
      <c r="N329" s="142"/>
      <c r="O329" s="142"/>
      <c r="P329" s="149"/>
      <c r="Q329" s="142"/>
      <c r="R329" s="142"/>
      <c r="S329" s="149"/>
      <c r="T329" s="142"/>
      <c r="U329" s="142"/>
      <c r="V329" s="149"/>
      <c r="W329" s="142"/>
      <c r="X329" s="142"/>
      <c r="Y329" s="149"/>
      <c r="Z329" s="142"/>
      <c r="AA329" s="142"/>
      <c r="AB329" s="149"/>
      <c r="AC329" s="142"/>
      <c r="AD329" s="142"/>
      <c r="AE329" s="149"/>
      <c r="AF329" s="142"/>
      <c r="AG329" s="142"/>
      <c r="AH329" s="149"/>
      <c r="AI329" s="142"/>
      <c r="AJ329" s="142"/>
      <c r="AK329" s="149"/>
      <c r="AL329" s="142"/>
      <c r="AM329" s="142"/>
      <c r="AN329" s="149"/>
      <c r="AO329" s="142"/>
      <c r="AP329" s="142"/>
      <c r="AQ329" s="149"/>
      <c r="AR329" s="373"/>
    </row>
    <row r="330" spans="1:44" ht="28.5" customHeight="1" x14ac:dyDescent="0.25">
      <c r="A330" s="370"/>
      <c r="B330" s="371" t="s">
        <v>331</v>
      </c>
      <c r="C330" s="371"/>
      <c r="D330" s="150" t="s">
        <v>41</v>
      </c>
      <c r="E330" s="281">
        <f t="shared" si="953"/>
        <v>19876.200199999999</v>
      </c>
      <c r="F330" s="281">
        <f t="shared" si="954"/>
        <v>19876.200199999999</v>
      </c>
      <c r="G330" s="252">
        <f t="shared" si="730"/>
        <v>1</v>
      </c>
      <c r="H330" s="146">
        <f>H331+H332+H333</f>
        <v>5977.5300000000007</v>
      </c>
      <c r="I330" s="146">
        <f t="shared" ref="I330" si="979">I331+I332+I333</f>
        <v>5977.5300000000007</v>
      </c>
      <c r="J330" s="146">
        <f>I330/H330*100</f>
        <v>100</v>
      </c>
      <c r="K330" s="146">
        <f>K331+K332+K333</f>
        <v>11941.04</v>
      </c>
      <c r="L330" s="146">
        <f>L331+L332+L333</f>
        <v>11941.04</v>
      </c>
      <c r="M330" s="146">
        <f>L330/K330*100</f>
        <v>100</v>
      </c>
      <c r="N330" s="146">
        <f t="shared" ref="N330:O330" si="980">N331+N332+N333</f>
        <v>0</v>
      </c>
      <c r="O330" s="146">
        <f t="shared" si="980"/>
        <v>0</v>
      </c>
      <c r="P330" s="146" t="e">
        <f>O330/N330*100</f>
        <v>#DIV/0!</v>
      </c>
      <c r="Q330" s="146">
        <f t="shared" ref="Q330:R330" si="981">Q331+Q332+Q333</f>
        <v>992.97928000000002</v>
      </c>
      <c r="R330" s="146">
        <f t="shared" si="981"/>
        <v>992.97928000000002</v>
      </c>
      <c r="S330" s="146">
        <f>R330/Q330*100</f>
        <v>100</v>
      </c>
      <c r="T330" s="146">
        <f t="shared" ref="T330:U330" si="982">T331+T332+T333</f>
        <v>0</v>
      </c>
      <c r="U330" s="146">
        <f t="shared" si="982"/>
        <v>0</v>
      </c>
      <c r="V330" s="146" t="e">
        <f>U330/T330*100</f>
        <v>#DIV/0!</v>
      </c>
      <c r="W330" s="146">
        <f t="shared" ref="W330:X330" si="983">W331+W332+W333</f>
        <v>964.65092000000004</v>
      </c>
      <c r="X330" s="146">
        <f t="shared" si="983"/>
        <v>964.65092000000004</v>
      </c>
      <c r="Y330" s="146">
        <f>X330/W330*100</f>
        <v>100</v>
      </c>
      <c r="Z330" s="146">
        <f t="shared" ref="Z330:AA330" si="984">Z331+Z332+Z333</f>
        <v>0</v>
      </c>
      <c r="AA330" s="146">
        <f t="shared" si="984"/>
        <v>0</v>
      </c>
      <c r="AB330" s="146" t="e">
        <f>AA330/Z330*100</f>
        <v>#DIV/0!</v>
      </c>
      <c r="AC330" s="146">
        <f t="shared" ref="AC330:AD330" si="985">AC331+AC332+AC333</f>
        <v>0</v>
      </c>
      <c r="AD330" s="146">
        <f t="shared" si="985"/>
        <v>0</v>
      </c>
      <c r="AE330" s="146" t="e">
        <f>AD330/AC330*100</f>
        <v>#DIV/0!</v>
      </c>
      <c r="AF330" s="146">
        <f t="shared" ref="AF330:AG330" si="986">AF331+AF332+AF333</f>
        <v>0</v>
      </c>
      <c r="AG330" s="146">
        <f t="shared" si="986"/>
        <v>0</v>
      </c>
      <c r="AH330" s="146" t="e">
        <f>AG330/AF330*100</f>
        <v>#DIV/0!</v>
      </c>
      <c r="AI330" s="146">
        <f t="shared" ref="AI330:AJ330" si="987">AI331+AI332+AI333</f>
        <v>0</v>
      </c>
      <c r="AJ330" s="146">
        <f t="shared" si="987"/>
        <v>0</v>
      </c>
      <c r="AK330" s="146" t="e">
        <f>AJ330/AI330*100</f>
        <v>#DIV/0!</v>
      </c>
      <c r="AL330" s="146">
        <f t="shared" ref="AL330:AM330" si="988">AL331+AL332+AL333</f>
        <v>0</v>
      </c>
      <c r="AM330" s="146">
        <f t="shared" si="988"/>
        <v>0</v>
      </c>
      <c r="AN330" s="146" t="e">
        <f>AM330/AL330*100</f>
        <v>#DIV/0!</v>
      </c>
      <c r="AO330" s="146">
        <f t="shared" ref="AO330:AP330" si="989">AO331+AO332+AO333</f>
        <v>0</v>
      </c>
      <c r="AP330" s="146">
        <f t="shared" si="989"/>
        <v>0</v>
      </c>
      <c r="AQ330" s="146" t="e">
        <f>AP330/AO330*100</f>
        <v>#DIV/0!</v>
      </c>
      <c r="AR330" s="372"/>
    </row>
    <row r="331" spans="1:44" ht="31.9" customHeight="1" x14ac:dyDescent="0.25">
      <c r="A331" s="370"/>
      <c r="B331" s="371"/>
      <c r="C331" s="371"/>
      <c r="D331" s="178" t="s">
        <v>37</v>
      </c>
      <c r="E331" s="281">
        <f t="shared" si="953"/>
        <v>0</v>
      </c>
      <c r="F331" s="281">
        <f t="shared" si="954"/>
        <v>0</v>
      </c>
      <c r="G331" s="252" t="e">
        <f t="shared" si="730"/>
        <v>#DIV/0!</v>
      </c>
      <c r="H331" s="142"/>
      <c r="I331" s="142"/>
      <c r="J331" s="149"/>
      <c r="K331" s="142"/>
      <c r="L331" s="142"/>
      <c r="M331" s="149"/>
      <c r="N331" s="142"/>
      <c r="O331" s="142"/>
      <c r="P331" s="149"/>
      <c r="Q331" s="272"/>
      <c r="R331" s="142"/>
      <c r="S331" s="149"/>
      <c r="T331" s="142"/>
      <c r="U331" s="142"/>
      <c r="V331" s="149"/>
      <c r="W331" s="142"/>
      <c r="X331" s="142"/>
      <c r="Y331" s="149"/>
      <c r="Z331" s="142"/>
      <c r="AA331" s="142"/>
      <c r="AB331" s="149"/>
      <c r="AC331" s="142"/>
      <c r="AD331" s="142"/>
      <c r="AE331" s="149"/>
      <c r="AF331" s="142"/>
      <c r="AG331" s="142"/>
      <c r="AH331" s="149"/>
      <c r="AI331" s="142"/>
      <c r="AJ331" s="142"/>
      <c r="AK331" s="149"/>
      <c r="AL331" s="142"/>
      <c r="AM331" s="142"/>
      <c r="AN331" s="149"/>
      <c r="AO331" s="142"/>
      <c r="AP331" s="142"/>
      <c r="AQ331" s="149"/>
      <c r="AR331" s="373"/>
    </row>
    <row r="332" spans="1:44" ht="34.9" customHeight="1" x14ac:dyDescent="0.25">
      <c r="A332" s="370"/>
      <c r="B332" s="371"/>
      <c r="C332" s="371"/>
      <c r="D332" s="178" t="s">
        <v>2</v>
      </c>
      <c r="E332" s="281">
        <f t="shared" si="953"/>
        <v>0</v>
      </c>
      <c r="F332" s="281">
        <f t="shared" si="954"/>
        <v>0</v>
      </c>
      <c r="G332" s="252" t="e">
        <f t="shared" si="730"/>
        <v>#DIV/0!</v>
      </c>
      <c r="H332" s="142"/>
      <c r="I332" s="142"/>
      <c r="J332" s="149"/>
      <c r="K332" s="142"/>
      <c r="L332" s="142"/>
      <c r="M332" s="149"/>
      <c r="N332" s="142"/>
      <c r="O332" s="142"/>
      <c r="P332" s="149"/>
      <c r="Q332" s="142"/>
      <c r="R332" s="142"/>
      <c r="S332" s="149"/>
      <c r="T332" s="142"/>
      <c r="U332" s="142"/>
      <c r="V332" s="149"/>
      <c r="W332" s="142"/>
      <c r="X332" s="142"/>
      <c r="Y332" s="149"/>
      <c r="Z332" s="142"/>
      <c r="AA332" s="142"/>
      <c r="AB332" s="149"/>
      <c r="AC332" s="142"/>
      <c r="AD332" s="142"/>
      <c r="AE332" s="149"/>
      <c r="AF332" s="142"/>
      <c r="AG332" s="142"/>
      <c r="AH332" s="149"/>
      <c r="AI332" s="142"/>
      <c r="AJ332" s="142"/>
      <c r="AK332" s="149"/>
      <c r="AL332" s="142"/>
      <c r="AM332" s="142"/>
      <c r="AN332" s="149"/>
      <c r="AO332" s="142"/>
      <c r="AP332" s="142"/>
      <c r="AQ332" s="149"/>
      <c r="AR332" s="373"/>
    </row>
    <row r="333" spans="1:44" ht="21.75" customHeight="1" x14ac:dyDescent="0.25">
      <c r="A333" s="370"/>
      <c r="B333" s="371"/>
      <c r="C333" s="371"/>
      <c r="D333" s="179" t="s">
        <v>43</v>
      </c>
      <c r="E333" s="281">
        <f>H333+K333+N333+Q333+T333+W333+Z333+AC333+AF333+AI333+AL333+AO333</f>
        <v>19876.200199999999</v>
      </c>
      <c r="F333" s="281">
        <f>I333+L333+O333+R333+U333+X333+AA333+AD333+AG333+AJ333+AM333+AP333</f>
        <v>19876.200199999999</v>
      </c>
      <c r="G333" s="252">
        <f t="shared" si="730"/>
        <v>1</v>
      </c>
      <c r="H333" s="229">
        <f>12287.52-6042.3-267.69</f>
        <v>5977.5300000000007</v>
      </c>
      <c r="I333" s="229">
        <f>12287.52-6042.3-267.69</f>
        <v>5977.5300000000007</v>
      </c>
      <c r="J333" s="149"/>
      <c r="K333" s="142">
        <v>11941.04</v>
      </c>
      <c r="L333" s="142">
        <v>11941.04</v>
      </c>
      <c r="M333" s="149"/>
      <c r="N333" s="142"/>
      <c r="O333" s="142"/>
      <c r="P333" s="149"/>
      <c r="Q333" s="142">
        <v>992.97928000000002</v>
      </c>
      <c r="R333" s="142">
        <v>992.97928000000002</v>
      </c>
      <c r="S333" s="149"/>
      <c r="T333" s="142"/>
      <c r="U333" s="142"/>
      <c r="V333" s="149"/>
      <c r="W333" s="142">
        <v>964.65092000000004</v>
      </c>
      <c r="X333" s="142">
        <v>964.65092000000004</v>
      </c>
      <c r="Y333" s="149"/>
      <c r="Z333" s="142"/>
      <c r="AA333" s="142"/>
      <c r="AB333" s="149"/>
      <c r="AC333" s="142"/>
      <c r="AD333" s="142"/>
      <c r="AE333" s="149"/>
      <c r="AF333" s="142"/>
      <c r="AG333" s="142"/>
      <c r="AH333" s="149"/>
      <c r="AI333" s="142"/>
      <c r="AJ333" s="142"/>
      <c r="AK333" s="149"/>
      <c r="AL333" s="142"/>
      <c r="AM333" s="142"/>
      <c r="AN333" s="149"/>
      <c r="AO333" s="142"/>
      <c r="AP333" s="142"/>
      <c r="AQ333" s="149"/>
      <c r="AR333" s="373"/>
    </row>
    <row r="334" spans="1:44" ht="34.9" customHeight="1" x14ac:dyDescent="0.25">
      <c r="A334" s="370"/>
      <c r="B334" s="371"/>
      <c r="C334" s="371"/>
      <c r="D334" s="224" t="s">
        <v>265</v>
      </c>
      <c r="E334" s="281">
        <f t="shared" si="953"/>
        <v>0</v>
      </c>
      <c r="F334" s="281">
        <f t="shared" si="954"/>
        <v>0</v>
      </c>
      <c r="G334" s="252" t="e">
        <f t="shared" si="730"/>
        <v>#DIV/0!</v>
      </c>
      <c r="H334" s="142"/>
      <c r="I334" s="142"/>
      <c r="J334" s="149"/>
      <c r="K334" s="142"/>
      <c r="L334" s="142"/>
      <c r="M334" s="149"/>
      <c r="N334" s="142"/>
      <c r="O334" s="142"/>
      <c r="P334" s="149"/>
      <c r="Q334" s="142"/>
      <c r="R334" s="142"/>
      <c r="S334" s="149"/>
      <c r="T334" s="142"/>
      <c r="U334" s="142"/>
      <c r="V334" s="149"/>
      <c r="W334" s="142"/>
      <c r="X334" s="142"/>
      <c r="Y334" s="149"/>
      <c r="Z334" s="142"/>
      <c r="AA334" s="142"/>
      <c r="AB334" s="149"/>
      <c r="AC334" s="142"/>
      <c r="AD334" s="142"/>
      <c r="AE334" s="149"/>
      <c r="AF334" s="142"/>
      <c r="AG334" s="142"/>
      <c r="AH334" s="149"/>
      <c r="AI334" s="142"/>
      <c r="AJ334" s="142"/>
      <c r="AK334" s="149"/>
      <c r="AL334" s="142"/>
      <c r="AM334" s="142"/>
      <c r="AN334" s="149"/>
      <c r="AO334" s="142"/>
      <c r="AP334" s="142"/>
      <c r="AQ334" s="149"/>
      <c r="AR334" s="373"/>
    </row>
    <row r="335" spans="1:44" ht="28.5" customHeight="1" x14ac:dyDescent="0.25">
      <c r="A335" s="370"/>
      <c r="B335" s="371" t="s">
        <v>332</v>
      </c>
      <c r="C335" s="371"/>
      <c r="D335" s="150" t="s">
        <v>41</v>
      </c>
      <c r="E335" s="281">
        <f t="shared" si="953"/>
        <v>25793.390540000004</v>
      </c>
      <c r="F335" s="281">
        <f t="shared" si="954"/>
        <v>25793.390540000004</v>
      </c>
      <c r="G335" s="252">
        <f t="shared" si="730"/>
        <v>1</v>
      </c>
      <c r="H335" s="146">
        <f>H336+H337+H338</f>
        <v>9847.2200000000012</v>
      </c>
      <c r="I335" s="146">
        <f t="shared" ref="I335" si="990">I336+I337+I338</f>
        <v>9847.2200000000012</v>
      </c>
      <c r="J335" s="146">
        <f>I335/H335*100</f>
        <v>100</v>
      </c>
      <c r="K335" s="146">
        <f t="shared" ref="K335:L335" si="991">K336+K337+K338</f>
        <v>15225.04</v>
      </c>
      <c r="L335" s="146">
        <f t="shared" si="991"/>
        <v>15225.04</v>
      </c>
      <c r="M335" s="146">
        <f>L335/K335*100</f>
        <v>100</v>
      </c>
      <c r="N335" s="146">
        <f t="shared" ref="N335:O335" si="992">N336+N337+N338</f>
        <v>0</v>
      </c>
      <c r="O335" s="146">
        <f t="shared" si="992"/>
        <v>0</v>
      </c>
      <c r="P335" s="146" t="e">
        <f>O335/N335*100</f>
        <v>#DIV/0!</v>
      </c>
      <c r="Q335" s="146">
        <f t="shared" ref="Q335:R335" si="993">Q336+Q337+Q338</f>
        <v>365.78886999999997</v>
      </c>
      <c r="R335" s="146">
        <f t="shared" si="993"/>
        <v>365.78886999999997</v>
      </c>
      <c r="S335" s="146">
        <f>R335/Q335*100</f>
        <v>100</v>
      </c>
      <c r="T335" s="146">
        <f t="shared" ref="T335:U335" si="994">T336+T337+T338</f>
        <v>0</v>
      </c>
      <c r="U335" s="146">
        <f t="shared" si="994"/>
        <v>0</v>
      </c>
      <c r="V335" s="146" t="e">
        <f>U335/T335*100</f>
        <v>#DIV/0!</v>
      </c>
      <c r="W335" s="146">
        <f t="shared" ref="W335:X335" si="995">W336+W337+W338</f>
        <v>355.34167000000002</v>
      </c>
      <c r="X335" s="146">
        <f t="shared" si="995"/>
        <v>355.34167000000002</v>
      </c>
      <c r="Y335" s="146">
        <f>X335/W335*100</f>
        <v>100</v>
      </c>
      <c r="Z335" s="146">
        <f t="shared" ref="Z335:AA335" si="996">Z336+Z337+Z338</f>
        <v>0</v>
      </c>
      <c r="AA335" s="146">
        <f t="shared" si="996"/>
        <v>0</v>
      </c>
      <c r="AB335" s="146" t="e">
        <f>AA335/Z335*100</f>
        <v>#DIV/0!</v>
      </c>
      <c r="AC335" s="146">
        <f t="shared" ref="AC335:AD335" si="997">AC336+AC337+AC338</f>
        <v>0</v>
      </c>
      <c r="AD335" s="146">
        <f t="shared" si="997"/>
        <v>0</v>
      </c>
      <c r="AE335" s="146" t="e">
        <f>AD335/AC335*100</f>
        <v>#DIV/0!</v>
      </c>
      <c r="AF335" s="146">
        <f t="shared" ref="AF335:AG335" si="998">AF336+AF337+AF338</f>
        <v>0</v>
      </c>
      <c r="AG335" s="146">
        <f t="shared" si="998"/>
        <v>0</v>
      </c>
      <c r="AH335" s="146" t="e">
        <f>AG335/AF335*100</f>
        <v>#DIV/0!</v>
      </c>
      <c r="AI335" s="146">
        <f t="shared" ref="AI335:AJ335" si="999">AI336+AI337+AI338</f>
        <v>0</v>
      </c>
      <c r="AJ335" s="146">
        <f t="shared" si="999"/>
        <v>0</v>
      </c>
      <c r="AK335" s="146" t="e">
        <f>AJ335/AI335*100</f>
        <v>#DIV/0!</v>
      </c>
      <c r="AL335" s="146">
        <f t="shared" ref="AL335:AM335" si="1000">AL336+AL337+AL338</f>
        <v>0</v>
      </c>
      <c r="AM335" s="146">
        <f t="shared" si="1000"/>
        <v>0</v>
      </c>
      <c r="AN335" s="146" t="e">
        <f>AM335/AL335*100</f>
        <v>#DIV/0!</v>
      </c>
      <c r="AO335" s="146">
        <f t="shared" ref="AO335:AP335" si="1001">AO336+AO337+AO338</f>
        <v>0</v>
      </c>
      <c r="AP335" s="146">
        <f t="shared" si="1001"/>
        <v>0</v>
      </c>
      <c r="AQ335" s="146" t="e">
        <f>AP335/AO335*100</f>
        <v>#DIV/0!</v>
      </c>
      <c r="AR335" s="372"/>
    </row>
    <row r="336" spans="1:44" ht="31.9" customHeight="1" x14ac:dyDescent="0.25">
      <c r="A336" s="370"/>
      <c r="B336" s="371"/>
      <c r="C336" s="371"/>
      <c r="D336" s="178" t="s">
        <v>37</v>
      </c>
      <c r="E336" s="281">
        <f t="shared" si="953"/>
        <v>0</v>
      </c>
      <c r="F336" s="281">
        <f t="shared" si="954"/>
        <v>0</v>
      </c>
      <c r="G336" s="252" t="e">
        <f t="shared" si="730"/>
        <v>#DIV/0!</v>
      </c>
      <c r="H336" s="142"/>
      <c r="I336" s="142"/>
      <c r="J336" s="149"/>
      <c r="K336" s="142"/>
      <c r="L336" s="142"/>
      <c r="M336" s="149"/>
      <c r="N336" s="142"/>
      <c r="O336" s="142"/>
      <c r="P336" s="149"/>
      <c r="Q336" s="272"/>
      <c r="R336" s="142"/>
      <c r="S336" s="149"/>
      <c r="T336" s="142"/>
      <c r="U336" s="142"/>
      <c r="V336" s="149"/>
      <c r="W336" s="142"/>
      <c r="X336" s="142"/>
      <c r="Y336" s="149"/>
      <c r="Z336" s="142"/>
      <c r="AA336" s="142"/>
      <c r="AB336" s="149"/>
      <c r="AC336" s="142"/>
      <c r="AD336" s="142"/>
      <c r="AE336" s="149"/>
      <c r="AF336" s="142"/>
      <c r="AG336" s="142"/>
      <c r="AH336" s="149"/>
      <c r="AI336" s="142"/>
      <c r="AJ336" s="142"/>
      <c r="AK336" s="149"/>
      <c r="AL336" s="142"/>
      <c r="AM336" s="142"/>
      <c r="AN336" s="149"/>
      <c r="AO336" s="142"/>
      <c r="AP336" s="142"/>
      <c r="AQ336" s="149"/>
      <c r="AR336" s="373"/>
    </row>
    <row r="337" spans="1:44" ht="34.9" customHeight="1" x14ac:dyDescent="0.25">
      <c r="A337" s="370"/>
      <c r="B337" s="371"/>
      <c r="C337" s="371"/>
      <c r="D337" s="178" t="s">
        <v>2</v>
      </c>
      <c r="E337" s="281">
        <f t="shared" si="953"/>
        <v>0</v>
      </c>
      <c r="F337" s="281">
        <f t="shared" si="954"/>
        <v>0</v>
      </c>
      <c r="G337" s="252" t="e">
        <f t="shared" si="730"/>
        <v>#DIV/0!</v>
      </c>
      <c r="H337" s="142"/>
      <c r="I337" s="142"/>
      <c r="J337" s="149"/>
      <c r="K337" s="142"/>
      <c r="L337" s="142"/>
      <c r="M337" s="149"/>
      <c r="N337" s="142"/>
      <c r="O337" s="142"/>
      <c r="P337" s="149"/>
      <c r="Q337" s="142"/>
      <c r="R337" s="142"/>
      <c r="S337" s="149"/>
      <c r="T337" s="142"/>
      <c r="U337" s="142"/>
      <c r="V337" s="149"/>
      <c r="W337" s="142"/>
      <c r="X337" s="142"/>
      <c r="Y337" s="149"/>
      <c r="Z337" s="142"/>
      <c r="AA337" s="142"/>
      <c r="AB337" s="149"/>
      <c r="AC337" s="142"/>
      <c r="AD337" s="142"/>
      <c r="AE337" s="149"/>
      <c r="AF337" s="142"/>
      <c r="AG337" s="142"/>
      <c r="AH337" s="149"/>
      <c r="AI337" s="142"/>
      <c r="AJ337" s="142"/>
      <c r="AK337" s="149"/>
      <c r="AL337" s="142"/>
      <c r="AM337" s="142"/>
      <c r="AN337" s="149"/>
      <c r="AO337" s="142"/>
      <c r="AP337" s="142"/>
      <c r="AQ337" s="149"/>
      <c r="AR337" s="373"/>
    </row>
    <row r="338" spans="1:44" ht="21.75" customHeight="1" x14ac:dyDescent="0.25">
      <c r="A338" s="370"/>
      <c r="B338" s="371"/>
      <c r="C338" s="371"/>
      <c r="D338" s="179" t="s">
        <v>43</v>
      </c>
      <c r="E338" s="281">
        <f t="shared" si="953"/>
        <v>25793.390540000004</v>
      </c>
      <c r="F338" s="281">
        <f t="shared" si="954"/>
        <v>25793.390540000004</v>
      </c>
      <c r="G338" s="252">
        <f t="shared" si="730"/>
        <v>1</v>
      </c>
      <c r="H338" s="229">
        <f>10287.35+341.76-781.89</f>
        <v>9847.2200000000012</v>
      </c>
      <c r="I338" s="229">
        <f>10287.35+341.76-781.89</f>
        <v>9847.2200000000012</v>
      </c>
      <c r="J338" s="149"/>
      <c r="K338" s="142">
        <v>15225.04</v>
      </c>
      <c r="L338" s="142">
        <v>15225.04</v>
      </c>
      <c r="M338" s="149"/>
      <c r="N338" s="142"/>
      <c r="O338" s="142"/>
      <c r="P338" s="149"/>
      <c r="Q338" s="142">
        <v>365.78886999999997</v>
      </c>
      <c r="R338" s="142">
        <v>365.78886999999997</v>
      </c>
      <c r="S338" s="149"/>
      <c r="T338" s="142"/>
      <c r="U338" s="142"/>
      <c r="V338" s="149"/>
      <c r="W338" s="142">
        <v>355.34167000000002</v>
      </c>
      <c r="X338" s="142">
        <v>355.34167000000002</v>
      </c>
      <c r="Y338" s="149"/>
      <c r="Z338" s="142"/>
      <c r="AA338" s="142"/>
      <c r="AB338" s="149"/>
      <c r="AC338" s="142"/>
      <c r="AD338" s="142"/>
      <c r="AE338" s="149"/>
      <c r="AF338" s="142"/>
      <c r="AG338" s="142"/>
      <c r="AH338" s="149"/>
      <c r="AI338" s="142"/>
      <c r="AJ338" s="142"/>
      <c r="AK338" s="149"/>
      <c r="AL338" s="142"/>
      <c r="AM338" s="142"/>
      <c r="AN338" s="149"/>
      <c r="AO338" s="142"/>
      <c r="AP338" s="142"/>
      <c r="AQ338" s="149"/>
      <c r="AR338" s="373"/>
    </row>
    <row r="339" spans="1:44" ht="34.9" customHeight="1" x14ac:dyDescent="0.25">
      <c r="A339" s="370"/>
      <c r="B339" s="371"/>
      <c r="C339" s="371"/>
      <c r="D339" s="224" t="s">
        <v>265</v>
      </c>
      <c r="E339" s="281">
        <f t="shared" si="953"/>
        <v>0</v>
      </c>
      <c r="F339" s="281">
        <f t="shared" si="954"/>
        <v>0</v>
      </c>
      <c r="G339" s="252" t="e">
        <f t="shared" si="730"/>
        <v>#DIV/0!</v>
      </c>
      <c r="H339" s="142"/>
      <c r="I339" s="142"/>
      <c r="J339" s="149"/>
      <c r="K339" s="142"/>
      <c r="L339" s="142"/>
      <c r="M339" s="149"/>
      <c r="N339" s="142"/>
      <c r="O339" s="142"/>
      <c r="P339" s="149"/>
      <c r="Q339" s="142"/>
      <c r="R339" s="142"/>
      <c r="S339" s="149"/>
      <c r="T339" s="142"/>
      <c r="U339" s="142"/>
      <c r="V339" s="149"/>
      <c r="W339" s="142"/>
      <c r="X339" s="142"/>
      <c r="Y339" s="149"/>
      <c r="Z339" s="142"/>
      <c r="AA339" s="142"/>
      <c r="AB339" s="149"/>
      <c r="AC339" s="142"/>
      <c r="AD339" s="142"/>
      <c r="AE339" s="149"/>
      <c r="AF339" s="142"/>
      <c r="AG339" s="142"/>
      <c r="AH339" s="149"/>
      <c r="AI339" s="142"/>
      <c r="AJ339" s="142"/>
      <c r="AK339" s="149"/>
      <c r="AL339" s="142"/>
      <c r="AM339" s="142"/>
      <c r="AN339" s="149"/>
      <c r="AO339" s="142"/>
      <c r="AP339" s="142"/>
      <c r="AQ339" s="149"/>
      <c r="AR339" s="373"/>
    </row>
    <row r="340" spans="1:44" ht="15.75" customHeight="1" x14ac:dyDescent="0.25">
      <c r="A340" s="370" t="s">
        <v>323</v>
      </c>
      <c r="B340" s="371" t="s">
        <v>326</v>
      </c>
      <c r="C340" s="371" t="s">
        <v>390</v>
      </c>
      <c r="D340" s="150" t="s">
        <v>41</v>
      </c>
      <c r="E340" s="281">
        <f t="shared" si="953"/>
        <v>24462.422780000001</v>
      </c>
      <c r="F340" s="281">
        <f t="shared" si="954"/>
        <v>16780.92585</v>
      </c>
      <c r="G340" s="252">
        <f t="shared" si="730"/>
        <v>0.68598789256964998</v>
      </c>
      <c r="H340" s="146">
        <f>H341+H342+H343</f>
        <v>1118.7597900000001</v>
      </c>
      <c r="I340" s="146">
        <f t="shared" ref="I340" si="1002">I341+I342+I343</f>
        <v>1118.7597900000001</v>
      </c>
      <c r="J340" s="146">
        <f>I340/H340*100</f>
        <v>100</v>
      </c>
      <c r="K340" s="146">
        <f t="shared" ref="K340:L340" si="1003">K341+K342+K343</f>
        <v>0</v>
      </c>
      <c r="L340" s="146">
        <f t="shared" si="1003"/>
        <v>0</v>
      </c>
      <c r="M340" s="146" t="e">
        <f>L340/K340*100</f>
        <v>#DIV/0!</v>
      </c>
      <c r="N340" s="146">
        <f t="shared" ref="N340:O340" si="1004">N341+N342+N343</f>
        <v>6810.3978299999999</v>
      </c>
      <c r="O340" s="146">
        <f t="shared" si="1004"/>
        <v>6810.3978299999999</v>
      </c>
      <c r="P340" s="146">
        <f>O340/N340*100</f>
        <v>100</v>
      </c>
      <c r="Q340" s="146">
        <f t="shared" ref="Q340:R340" si="1005">Q341+Q342+Q343</f>
        <v>3063.5401299999999</v>
      </c>
      <c r="R340" s="146">
        <f t="shared" si="1005"/>
        <v>3063.5401299999999</v>
      </c>
      <c r="S340" s="146">
        <f>R340/Q340*100</f>
        <v>100</v>
      </c>
      <c r="T340" s="146">
        <f t="shared" ref="T340:U340" si="1006">T341+T342+T343</f>
        <v>2801.9132</v>
      </c>
      <c r="U340" s="146">
        <f t="shared" si="1006"/>
        <v>2801.9132</v>
      </c>
      <c r="V340" s="146">
        <f>U340/T340*100</f>
        <v>100</v>
      </c>
      <c r="W340" s="146">
        <f t="shared" ref="W340:X340" si="1007">W341+W342+W343</f>
        <v>2224.3536800000002</v>
      </c>
      <c r="X340" s="146">
        <f t="shared" si="1007"/>
        <v>2224.3536800000002</v>
      </c>
      <c r="Y340" s="146">
        <f>X340/W340*100</f>
        <v>100</v>
      </c>
      <c r="Z340" s="146">
        <f t="shared" ref="Z340:AA340" si="1008">Z341+Z342+Z343</f>
        <v>761.96122000000003</v>
      </c>
      <c r="AA340" s="146">
        <f t="shared" si="1008"/>
        <v>761.96122000000003</v>
      </c>
      <c r="AB340" s="146">
        <f>AA340/Z340*100</f>
        <v>100</v>
      </c>
      <c r="AC340" s="146">
        <f t="shared" ref="AC340:AD340" si="1009">AC341+AC342+AC343</f>
        <v>2108.6999999999998</v>
      </c>
      <c r="AD340" s="146">
        <f t="shared" si="1009"/>
        <v>0</v>
      </c>
      <c r="AE340" s="146">
        <f>AD340/AC340*100</f>
        <v>0</v>
      </c>
      <c r="AF340" s="146">
        <f t="shared" ref="AF340:AG340" si="1010">AF341+AF342+AF343</f>
        <v>1902.28072</v>
      </c>
      <c r="AG340" s="146">
        <f t="shared" si="1010"/>
        <v>0</v>
      </c>
      <c r="AH340" s="146">
        <f>AG340/AF340*100</f>
        <v>0</v>
      </c>
      <c r="AI340" s="146">
        <f t="shared" ref="AI340:AJ340" si="1011">AI341+AI342+AI343</f>
        <v>1939.59854</v>
      </c>
      <c r="AJ340" s="146">
        <f t="shared" si="1011"/>
        <v>0</v>
      </c>
      <c r="AK340" s="146">
        <f>AJ340/AI340*100</f>
        <v>0</v>
      </c>
      <c r="AL340" s="146">
        <f t="shared" ref="AL340:AM340" si="1012">AL341+AL342+AL343</f>
        <v>663.78408000000002</v>
      </c>
      <c r="AM340" s="146">
        <f t="shared" si="1012"/>
        <v>0</v>
      </c>
      <c r="AN340" s="146">
        <f>AM340/AL340*100</f>
        <v>0</v>
      </c>
      <c r="AO340" s="146">
        <f t="shared" ref="AO340:AP340" si="1013">AO341+AO342+AO343</f>
        <v>1067.1335899999999</v>
      </c>
      <c r="AP340" s="146">
        <f t="shared" si="1013"/>
        <v>0</v>
      </c>
      <c r="AQ340" s="146">
        <f>AP340/AO340*100</f>
        <v>0</v>
      </c>
      <c r="AR340" s="372"/>
    </row>
    <row r="341" spans="1:44" ht="31.9" customHeight="1" x14ac:dyDescent="0.25">
      <c r="A341" s="370"/>
      <c r="B341" s="371"/>
      <c r="C341" s="371"/>
      <c r="D341" s="178" t="s">
        <v>37</v>
      </c>
      <c r="E341" s="281">
        <f t="shared" si="953"/>
        <v>0</v>
      </c>
      <c r="F341" s="281">
        <f t="shared" si="954"/>
        <v>0</v>
      </c>
      <c r="G341" s="252" t="e">
        <f t="shared" si="730"/>
        <v>#DIV/0!</v>
      </c>
      <c r="H341" s="142">
        <f>H346+H351+H356+H361+H366+H371</f>
        <v>0</v>
      </c>
      <c r="I341" s="142">
        <f t="shared" ref="I341:AQ341" si="1014">I346+I351+I356+I361+I366+I371</f>
        <v>0</v>
      </c>
      <c r="J341" s="142">
        <f t="shared" si="1014"/>
        <v>0</v>
      </c>
      <c r="K341" s="142">
        <f t="shared" si="1014"/>
        <v>0</v>
      </c>
      <c r="L341" s="142">
        <f t="shared" si="1014"/>
        <v>0</v>
      </c>
      <c r="M341" s="142">
        <f t="shared" si="1014"/>
        <v>0</v>
      </c>
      <c r="N341" s="142">
        <f t="shared" si="1014"/>
        <v>0</v>
      </c>
      <c r="O341" s="142">
        <f t="shared" si="1014"/>
        <v>0</v>
      </c>
      <c r="P341" s="142">
        <f t="shared" si="1014"/>
        <v>0</v>
      </c>
      <c r="Q341" s="142">
        <f t="shared" si="1014"/>
        <v>0</v>
      </c>
      <c r="R341" s="142">
        <f t="shared" si="1014"/>
        <v>0</v>
      </c>
      <c r="S341" s="142">
        <f t="shared" si="1014"/>
        <v>0</v>
      </c>
      <c r="T341" s="142">
        <f t="shared" si="1014"/>
        <v>0</v>
      </c>
      <c r="U341" s="142">
        <f t="shared" si="1014"/>
        <v>0</v>
      </c>
      <c r="V341" s="142">
        <f t="shared" si="1014"/>
        <v>0</v>
      </c>
      <c r="W341" s="142">
        <f t="shared" si="1014"/>
        <v>0</v>
      </c>
      <c r="X341" s="142">
        <f t="shared" si="1014"/>
        <v>0</v>
      </c>
      <c r="Y341" s="142">
        <f t="shared" si="1014"/>
        <v>0</v>
      </c>
      <c r="Z341" s="142">
        <f t="shared" si="1014"/>
        <v>0</v>
      </c>
      <c r="AA341" s="142">
        <f t="shared" si="1014"/>
        <v>0</v>
      </c>
      <c r="AB341" s="142">
        <f t="shared" si="1014"/>
        <v>0</v>
      </c>
      <c r="AC341" s="142">
        <f t="shared" si="1014"/>
        <v>0</v>
      </c>
      <c r="AD341" s="142">
        <f t="shared" si="1014"/>
        <v>0</v>
      </c>
      <c r="AE341" s="142">
        <f t="shared" si="1014"/>
        <v>0</v>
      </c>
      <c r="AF341" s="142">
        <f t="shared" si="1014"/>
        <v>0</v>
      </c>
      <c r="AG341" s="142">
        <f t="shared" si="1014"/>
        <v>0</v>
      </c>
      <c r="AH341" s="142">
        <f t="shared" si="1014"/>
        <v>0</v>
      </c>
      <c r="AI341" s="142">
        <f t="shared" si="1014"/>
        <v>0</v>
      </c>
      <c r="AJ341" s="142">
        <f t="shared" si="1014"/>
        <v>0</v>
      </c>
      <c r="AK341" s="142">
        <f t="shared" si="1014"/>
        <v>0</v>
      </c>
      <c r="AL341" s="142">
        <f t="shared" si="1014"/>
        <v>0</v>
      </c>
      <c r="AM341" s="142">
        <f t="shared" si="1014"/>
        <v>0</v>
      </c>
      <c r="AN341" s="142">
        <f t="shared" si="1014"/>
        <v>0</v>
      </c>
      <c r="AO341" s="142">
        <f t="shared" si="1014"/>
        <v>0</v>
      </c>
      <c r="AP341" s="142">
        <f t="shared" si="1014"/>
        <v>0</v>
      </c>
      <c r="AQ341" s="142">
        <f t="shared" si="1014"/>
        <v>0</v>
      </c>
      <c r="AR341" s="373"/>
    </row>
    <row r="342" spans="1:44" ht="34.9" customHeight="1" x14ac:dyDescent="0.25">
      <c r="A342" s="370"/>
      <c r="B342" s="371"/>
      <c r="C342" s="371"/>
      <c r="D342" s="178" t="s">
        <v>2</v>
      </c>
      <c r="E342" s="281">
        <f t="shared" si="953"/>
        <v>0</v>
      </c>
      <c r="F342" s="281">
        <f t="shared" si="954"/>
        <v>0</v>
      </c>
      <c r="G342" s="252" t="e">
        <f t="shared" ref="G342:G379" si="1015">F342/E342</f>
        <v>#DIV/0!</v>
      </c>
      <c r="H342" s="142">
        <f t="shared" ref="H342:AQ342" si="1016">H347+H352+H357+H362+H367+H372</f>
        <v>0</v>
      </c>
      <c r="I342" s="142">
        <f t="shared" si="1016"/>
        <v>0</v>
      </c>
      <c r="J342" s="142">
        <f t="shared" si="1016"/>
        <v>0</v>
      </c>
      <c r="K342" s="142">
        <f t="shared" si="1016"/>
        <v>0</v>
      </c>
      <c r="L342" s="142">
        <f t="shared" si="1016"/>
        <v>0</v>
      </c>
      <c r="M342" s="142">
        <f t="shared" si="1016"/>
        <v>0</v>
      </c>
      <c r="N342" s="142">
        <f t="shared" si="1016"/>
        <v>0</v>
      </c>
      <c r="O342" s="142">
        <f t="shared" si="1016"/>
        <v>0</v>
      </c>
      <c r="P342" s="142">
        <f t="shared" si="1016"/>
        <v>0</v>
      </c>
      <c r="Q342" s="142">
        <f t="shared" si="1016"/>
        <v>0</v>
      </c>
      <c r="R342" s="142">
        <f t="shared" si="1016"/>
        <v>0</v>
      </c>
      <c r="S342" s="142">
        <f t="shared" si="1016"/>
        <v>0</v>
      </c>
      <c r="T342" s="142">
        <f t="shared" si="1016"/>
        <v>0</v>
      </c>
      <c r="U342" s="142">
        <f t="shared" si="1016"/>
        <v>0</v>
      </c>
      <c r="V342" s="142">
        <f t="shared" si="1016"/>
        <v>0</v>
      </c>
      <c r="W342" s="142">
        <f t="shared" si="1016"/>
        <v>0</v>
      </c>
      <c r="X342" s="142">
        <f t="shared" si="1016"/>
        <v>0</v>
      </c>
      <c r="Y342" s="142">
        <f t="shared" si="1016"/>
        <v>0</v>
      </c>
      <c r="Z342" s="142">
        <f t="shared" si="1016"/>
        <v>0</v>
      </c>
      <c r="AA342" s="142">
        <f t="shared" si="1016"/>
        <v>0</v>
      </c>
      <c r="AB342" s="142">
        <f t="shared" si="1016"/>
        <v>0</v>
      </c>
      <c r="AC342" s="142">
        <f t="shared" si="1016"/>
        <v>0</v>
      </c>
      <c r="AD342" s="142">
        <f t="shared" si="1016"/>
        <v>0</v>
      </c>
      <c r="AE342" s="142">
        <f t="shared" si="1016"/>
        <v>0</v>
      </c>
      <c r="AF342" s="142">
        <f t="shared" si="1016"/>
        <v>0</v>
      </c>
      <c r="AG342" s="142">
        <f t="shared" si="1016"/>
        <v>0</v>
      </c>
      <c r="AH342" s="142">
        <f t="shared" si="1016"/>
        <v>0</v>
      </c>
      <c r="AI342" s="142">
        <f t="shared" si="1016"/>
        <v>0</v>
      </c>
      <c r="AJ342" s="142">
        <f t="shared" si="1016"/>
        <v>0</v>
      </c>
      <c r="AK342" s="142">
        <f t="shared" si="1016"/>
        <v>0</v>
      </c>
      <c r="AL342" s="142">
        <f t="shared" si="1016"/>
        <v>0</v>
      </c>
      <c r="AM342" s="142">
        <f t="shared" si="1016"/>
        <v>0</v>
      </c>
      <c r="AN342" s="142">
        <f t="shared" si="1016"/>
        <v>0</v>
      </c>
      <c r="AO342" s="142">
        <f t="shared" si="1016"/>
        <v>0</v>
      </c>
      <c r="AP342" s="142">
        <f t="shared" si="1016"/>
        <v>0</v>
      </c>
      <c r="AQ342" s="142">
        <f t="shared" si="1016"/>
        <v>0</v>
      </c>
      <c r="AR342" s="373"/>
    </row>
    <row r="343" spans="1:44" ht="21.75" customHeight="1" x14ac:dyDescent="0.25">
      <c r="A343" s="370"/>
      <c r="B343" s="371"/>
      <c r="C343" s="371"/>
      <c r="D343" s="179" t="s">
        <v>43</v>
      </c>
      <c r="E343" s="281">
        <f t="shared" si="953"/>
        <v>24462.422780000001</v>
      </c>
      <c r="F343" s="281">
        <f t="shared" si="954"/>
        <v>16780.92585</v>
      </c>
      <c r="G343" s="252">
        <f t="shared" si="1015"/>
        <v>0.68598789256964998</v>
      </c>
      <c r="H343" s="142">
        <f t="shared" ref="H343:AQ343" si="1017">H348+H353+H358+H363+H368+H373</f>
        <v>1118.7597900000001</v>
      </c>
      <c r="I343" s="142">
        <f t="shared" si="1017"/>
        <v>1118.7597900000001</v>
      </c>
      <c r="J343" s="142">
        <f t="shared" si="1017"/>
        <v>0</v>
      </c>
      <c r="K343" s="142">
        <f t="shared" si="1017"/>
        <v>0</v>
      </c>
      <c r="L343" s="142">
        <f t="shared" si="1017"/>
        <v>0</v>
      </c>
      <c r="M343" s="142">
        <f t="shared" si="1017"/>
        <v>0</v>
      </c>
      <c r="N343" s="142">
        <f t="shared" si="1017"/>
        <v>6810.3978299999999</v>
      </c>
      <c r="O343" s="142">
        <f t="shared" si="1017"/>
        <v>6810.3978299999999</v>
      </c>
      <c r="P343" s="142">
        <f t="shared" si="1017"/>
        <v>0</v>
      </c>
      <c r="Q343" s="142">
        <f t="shared" si="1017"/>
        <v>3063.5401299999999</v>
      </c>
      <c r="R343" s="142">
        <f t="shared" si="1017"/>
        <v>3063.5401299999999</v>
      </c>
      <c r="S343" s="142">
        <f t="shared" si="1017"/>
        <v>0</v>
      </c>
      <c r="T343" s="142">
        <f t="shared" si="1017"/>
        <v>2801.9132</v>
      </c>
      <c r="U343" s="142">
        <f t="shared" si="1017"/>
        <v>2801.9132</v>
      </c>
      <c r="V343" s="142">
        <f t="shared" si="1017"/>
        <v>0</v>
      </c>
      <c r="W343" s="142">
        <f t="shared" si="1017"/>
        <v>2224.3536800000002</v>
      </c>
      <c r="X343" s="142">
        <f t="shared" si="1017"/>
        <v>2224.3536800000002</v>
      </c>
      <c r="Y343" s="142">
        <f t="shared" si="1017"/>
        <v>0</v>
      </c>
      <c r="Z343" s="142">
        <f t="shared" si="1017"/>
        <v>761.96122000000003</v>
      </c>
      <c r="AA343" s="142">
        <f t="shared" si="1017"/>
        <v>761.96122000000003</v>
      </c>
      <c r="AB343" s="142">
        <f t="shared" si="1017"/>
        <v>0</v>
      </c>
      <c r="AC343" s="142">
        <f t="shared" si="1017"/>
        <v>2108.6999999999998</v>
      </c>
      <c r="AD343" s="142">
        <f t="shared" si="1017"/>
        <v>0</v>
      </c>
      <c r="AE343" s="142">
        <f t="shared" si="1017"/>
        <v>0</v>
      </c>
      <c r="AF343" s="142">
        <f t="shared" si="1017"/>
        <v>1902.28072</v>
      </c>
      <c r="AG343" s="142">
        <f t="shared" si="1017"/>
        <v>0</v>
      </c>
      <c r="AH343" s="142">
        <f t="shared" si="1017"/>
        <v>0</v>
      </c>
      <c r="AI343" s="142">
        <f t="shared" si="1017"/>
        <v>1939.59854</v>
      </c>
      <c r="AJ343" s="142">
        <f t="shared" si="1017"/>
        <v>0</v>
      </c>
      <c r="AK343" s="142">
        <f t="shared" si="1017"/>
        <v>0</v>
      </c>
      <c r="AL343" s="142">
        <f t="shared" si="1017"/>
        <v>663.78408000000002</v>
      </c>
      <c r="AM343" s="142">
        <f t="shared" si="1017"/>
        <v>0</v>
      </c>
      <c r="AN343" s="142">
        <f t="shared" si="1017"/>
        <v>0</v>
      </c>
      <c r="AO343" s="142">
        <f t="shared" si="1017"/>
        <v>1067.1335899999999</v>
      </c>
      <c r="AP343" s="142">
        <f t="shared" si="1017"/>
        <v>0</v>
      </c>
      <c r="AQ343" s="142">
        <f t="shared" si="1017"/>
        <v>0</v>
      </c>
      <c r="AR343" s="373"/>
    </row>
    <row r="344" spans="1:44" ht="34.9" customHeight="1" x14ac:dyDescent="0.25">
      <c r="A344" s="370"/>
      <c r="B344" s="371"/>
      <c r="C344" s="371"/>
      <c r="D344" s="224" t="s">
        <v>265</v>
      </c>
      <c r="E344" s="281">
        <f t="shared" si="953"/>
        <v>0</v>
      </c>
      <c r="F344" s="281">
        <f t="shared" si="954"/>
        <v>0</v>
      </c>
      <c r="G344" s="252" t="e">
        <f t="shared" si="1015"/>
        <v>#DIV/0!</v>
      </c>
      <c r="H344" s="142">
        <f t="shared" ref="H344:AQ344" si="1018">H349+H354+H359+H364+H369+H374</f>
        <v>0</v>
      </c>
      <c r="I344" s="142">
        <f t="shared" si="1018"/>
        <v>0</v>
      </c>
      <c r="J344" s="142">
        <f t="shared" si="1018"/>
        <v>0</v>
      </c>
      <c r="K344" s="142">
        <f t="shared" si="1018"/>
        <v>0</v>
      </c>
      <c r="L344" s="142">
        <f t="shared" si="1018"/>
        <v>0</v>
      </c>
      <c r="M344" s="142">
        <f t="shared" si="1018"/>
        <v>0</v>
      </c>
      <c r="N344" s="142">
        <f t="shared" si="1018"/>
        <v>0</v>
      </c>
      <c r="O344" s="142">
        <f t="shared" si="1018"/>
        <v>0</v>
      </c>
      <c r="P344" s="142">
        <f t="shared" si="1018"/>
        <v>0</v>
      </c>
      <c r="Q344" s="142">
        <f t="shared" si="1018"/>
        <v>0</v>
      </c>
      <c r="R344" s="142">
        <f t="shared" si="1018"/>
        <v>0</v>
      </c>
      <c r="S344" s="142">
        <f t="shared" si="1018"/>
        <v>0</v>
      </c>
      <c r="T344" s="142">
        <f t="shared" si="1018"/>
        <v>0</v>
      </c>
      <c r="U344" s="142">
        <f t="shared" si="1018"/>
        <v>0</v>
      </c>
      <c r="V344" s="142">
        <f t="shared" si="1018"/>
        <v>0</v>
      </c>
      <c r="W344" s="142">
        <f t="shared" si="1018"/>
        <v>0</v>
      </c>
      <c r="X344" s="142">
        <f t="shared" si="1018"/>
        <v>0</v>
      </c>
      <c r="Y344" s="142">
        <f t="shared" si="1018"/>
        <v>0</v>
      </c>
      <c r="Z344" s="142">
        <f t="shared" si="1018"/>
        <v>0</v>
      </c>
      <c r="AA344" s="142">
        <f t="shared" si="1018"/>
        <v>0</v>
      </c>
      <c r="AB344" s="142">
        <f t="shared" si="1018"/>
        <v>0</v>
      </c>
      <c r="AC344" s="142">
        <f t="shared" si="1018"/>
        <v>0</v>
      </c>
      <c r="AD344" s="142">
        <f t="shared" si="1018"/>
        <v>0</v>
      </c>
      <c r="AE344" s="142">
        <f t="shared" si="1018"/>
        <v>0</v>
      </c>
      <c r="AF344" s="142">
        <f t="shared" si="1018"/>
        <v>0</v>
      </c>
      <c r="AG344" s="142">
        <f t="shared" si="1018"/>
        <v>0</v>
      </c>
      <c r="AH344" s="142">
        <f t="shared" si="1018"/>
        <v>0</v>
      </c>
      <c r="AI344" s="142">
        <f t="shared" si="1018"/>
        <v>0</v>
      </c>
      <c r="AJ344" s="142">
        <f t="shared" si="1018"/>
        <v>0</v>
      </c>
      <c r="AK344" s="142">
        <f t="shared" si="1018"/>
        <v>0</v>
      </c>
      <c r="AL344" s="142">
        <f t="shared" si="1018"/>
        <v>0</v>
      </c>
      <c r="AM344" s="142">
        <f t="shared" si="1018"/>
        <v>0</v>
      </c>
      <c r="AN344" s="142">
        <f t="shared" si="1018"/>
        <v>0</v>
      </c>
      <c r="AO344" s="142">
        <f t="shared" si="1018"/>
        <v>0</v>
      </c>
      <c r="AP344" s="142">
        <f t="shared" si="1018"/>
        <v>0</v>
      </c>
      <c r="AQ344" s="142">
        <f t="shared" si="1018"/>
        <v>0</v>
      </c>
      <c r="AR344" s="373"/>
    </row>
    <row r="345" spans="1:44" ht="28.5" customHeight="1" x14ac:dyDescent="0.25">
      <c r="A345" s="370"/>
      <c r="B345" s="371" t="s">
        <v>327</v>
      </c>
      <c r="C345" s="371"/>
      <c r="D345" s="150" t="s">
        <v>41</v>
      </c>
      <c r="E345" s="281">
        <f t="shared" ref="E345:E349" si="1019">H345+K345+N345+Q345+T345+W345+Z345+AC345+AF345+AI345+AL345+AO345</f>
        <v>3218.5158700000002</v>
      </c>
      <c r="F345" s="281">
        <f t="shared" ref="F345:F349" si="1020">I345+L345+O345+R345+U345+X345+AA345+AD345+AG345+AJ345+AM345+AP345</f>
        <v>1472.47965</v>
      </c>
      <c r="G345" s="252">
        <f t="shared" si="1015"/>
        <v>0.45750268430399255</v>
      </c>
      <c r="H345" s="146">
        <f>H346+H347+H348</f>
        <v>0</v>
      </c>
      <c r="I345" s="146">
        <f t="shared" ref="I345" si="1021">I346+I347+I348</f>
        <v>0</v>
      </c>
      <c r="J345" s="146" t="e">
        <f>I345/H345*100</f>
        <v>#DIV/0!</v>
      </c>
      <c r="K345" s="146">
        <f t="shared" ref="K345:L345" si="1022">K346+K347+K348</f>
        <v>0</v>
      </c>
      <c r="L345" s="146">
        <f t="shared" si="1022"/>
        <v>0</v>
      </c>
      <c r="M345" s="146" t="e">
        <f>L345/K345*100</f>
        <v>#DIV/0!</v>
      </c>
      <c r="N345" s="146">
        <f t="shared" ref="N345:O345" si="1023">N346+N347+N348</f>
        <v>593.91741999999999</v>
      </c>
      <c r="O345" s="146">
        <f t="shared" si="1023"/>
        <v>593.91741999999999</v>
      </c>
      <c r="P345" s="146">
        <f>O345/N345*100</f>
        <v>100</v>
      </c>
      <c r="Q345" s="146">
        <f t="shared" ref="Q345:R345" si="1024">Q346+Q347+Q348</f>
        <v>295.19153999999997</v>
      </c>
      <c r="R345" s="146">
        <f t="shared" si="1024"/>
        <v>295.19153999999997</v>
      </c>
      <c r="S345" s="146">
        <f>R345/Q345*100</f>
        <v>100</v>
      </c>
      <c r="T345" s="146">
        <f t="shared" ref="T345:U345" si="1025">T346+T347+T348</f>
        <v>265.23210999999998</v>
      </c>
      <c r="U345" s="146">
        <f t="shared" si="1025"/>
        <v>265.23210999999998</v>
      </c>
      <c r="V345" s="146">
        <f>U345/T345*100</f>
        <v>100</v>
      </c>
      <c r="W345" s="146">
        <f t="shared" ref="W345:X345" si="1026">W346+W347+W348</f>
        <v>248.55124000000001</v>
      </c>
      <c r="X345" s="146">
        <f t="shared" si="1026"/>
        <v>248.55124000000001</v>
      </c>
      <c r="Y345" s="146">
        <f>X345/W345*100</f>
        <v>100</v>
      </c>
      <c r="Z345" s="146">
        <f t="shared" ref="Z345:AA345" si="1027">Z346+Z347+Z348</f>
        <v>69.587339999999998</v>
      </c>
      <c r="AA345" s="146">
        <f t="shared" si="1027"/>
        <v>69.587339999999998</v>
      </c>
      <c r="AB345" s="146">
        <f>AA345/Z345*100</f>
        <v>100</v>
      </c>
      <c r="AC345" s="146">
        <f t="shared" ref="AC345:AD345" si="1028">AC346+AC347+AC348</f>
        <v>221.2</v>
      </c>
      <c r="AD345" s="146">
        <f t="shared" si="1028"/>
        <v>0</v>
      </c>
      <c r="AE345" s="146">
        <f>AD345/AC345*100</f>
        <v>0</v>
      </c>
      <c r="AF345" s="146">
        <f t="shared" ref="AF345:AG345" si="1029">AF346+AF347+AF348</f>
        <v>221.2</v>
      </c>
      <c r="AG345" s="146">
        <f t="shared" si="1029"/>
        <v>0</v>
      </c>
      <c r="AH345" s="146">
        <f>AG345/AF345*100</f>
        <v>0</v>
      </c>
      <c r="AI345" s="146">
        <f t="shared" ref="AI345:AJ345" si="1030">AI346+AI347+AI348</f>
        <v>221.2</v>
      </c>
      <c r="AJ345" s="146">
        <f t="shared" si="1030"/>
        <v>0</v>
      </c>
      <c r="AK345" s="146">
        <f>AJ345/AI345*100</f>
        <v>0</v>
      </c>
      <c r="AL345" s="146">
        <f t="shared" ref="AL345:AM345" si="1031">AL346+AL347+AL348</f>
        <v>221.2</v>
      </c>
      <c r="AM345" s="146">
        <f t="shared" si="1031"/>
        <v>0</v>
      </c>
      <c r="AN345" s="146">
        <f>AM345/AL345*100</f>
        <v>0</v>
      </c>
      <c r="AO345" s="146">
        <f>AO346+AO347+AO348</f>
        <v>861.23622</v>
      </c>
      <c r="AP345" s="146">
        <f t="shared" ref="AP345" si="1032">AP346+AP347+AP348</f>
        <v>0</v>
      </c>
      <c r="AQ345" s="146">
        <f>AP345/AO345*100</f>
        <v>0</v>
      </c>
      <c r="AR345" s="372"/>
    </row>
    <row r="346" spans="1:44" ht="31.9" customHeight="1" x14ac:dyDescent="0.25">
      <c r="A346" s="370"/>
      <c r="B346" s="371"/>
      <c r="C346" s="371"/>
      <c r="D346" s="178" t="s">
        <v>37</v>
      </c>
      <c r="E346" s="281">
        <f t="shared" si="1019"/>
        <v>0</v>
      </c>
      <c r="F346" s="281">
        <f t="shared" si="1020"/>
        <v>0</v>
      </c>
      <c r="G346" s="252" t="e">
        <f t="shared" si="1015"/>
        <v>#DIV/0!</v>
      </c>
      <c r="H346" s="142"/>
      <c r="I346" s="142"/>
      <c r="J346" s="149"/>
      <c r="K346" s="142"/>
      <c r="L346" s="142"/>
      <c r="M346" s="149"/>
      <c r="N346" s="142"/>
      <c r="O346" s="142"/>
      <c r="P346" s="149"/>
      <c r="Q346" s="142"/>
      <c r="R346" s="142"/>
      <c r="S346" s="149"/>
      <c r="T346" s="142"/>
      <c r="U346" s="142"/>
      <c r="V346" s="149"/>
      <c r="W346" s="142"/>
      <c r="X346" s="142"/>
      <c r="Y346" s="149"/>
      <c r="Z346" s="142"/>
      <c r="AA346" s="142"/>
      <c r="AB346" s="149"/>
      <c r="AC346" s="142"/>
      <c r="AD346" s="142"/>
      <c r="AE346" s="149"/>
      <c r="AF346" s="142"/>
      <c r="AG346" s="142"/>
      <c r="AH346" s="149"/>
      <c r="AI346" s="142"/>
      <c r="AJ346" s="142"/>
      <c r="AK346" s="149"/>
      <c r="AL346" s="142"/>
      <c r="AM346" s="142"/>
      <c r="AN346" s="149"/>
      <c r="AO346" s="142"/>
      <c r="AP346" s="142"/>
      <c r="AQ346" s="149"/>
      <c r="AR346" s="373"/>
    </row>
    <row r="347" spans="1:44" ht="34.9" customHeight="1" x14ac:dyDescent="0.2">
      <c r="A347" s="370"/>
      <c r="B347" s="371"/>
      <c r="C347" s="371"/>
      <c r="D347" s="178" t="s">
        <v>2</v>
      </c>
      <c r="E347" s="281">
        <f t="shared" si="1019"/>
        <v>0</v>
      </c>
      <c r="F347" s="281">
        <f t="shared" si="1020"/>
        <v>0</v>
      </c>
      <c r="G347" s="252" t="e">
        <f t="shared" si="1015"/>
        <v>#DIV/0!</v>
      </c>
      <c r="H347" s="142"/>
      <c r="I347" s="142"/>
      <c r="J347" s="149"/>
      <c r="K347" s="142"/>
      <c r="L347" s="142"/>
      <c r="M347" s="149"/>
      <c r="N347" s="142"/>
      <c r="O347" s="142"/>
      <c r="P347" s="149"/>
      <c r="Q347" s="142"/>
      <c r="R347" s="265"/>
      <c r="S347" s="149"/>
      <c r="T347" s="142"/>
      <c r="U347" s="142"/>
      <c r="V347" s="149"/>
      <c r="W347" s="142"/>
      <c r="X347" s="142"/>
      <c r="Y347" s="149"/>
      <c r="Z347" s="142"/>
      <c r="AA347" s="142"/>
      <c r="AB347" s="149"/>
      <c r="AC347" s="142"/>
      <c r="AD347" s="142"/>
      <c r="AE347" s="149"/>
      <c r="AF347" s="142"/>
      <c r="AG347" s="142"/>
      <c r="AH347" s="149"/>
      <c r="AI347" s="142"/>
      <c r="AJ347" s="142"/>
      <c r="AK347" s="149"/>
      <c r="AL347" s="142"/>
      <c r="AM347" s="142"/>
      <c r="AN347" s="149"/>
      <c r="AO347" s="266"/>
      <c r="AP347" s="268"/>
      <c r="AQ347" s="149"/>
      <c r="AR347" s="373"/>
    </row>
    <row r="348" spans="1:44" ht="21.75" customHeight="1" x14ac:dyDescent="0.25">
      <c r="A348" s="370"/>
      <c r="B348" s="371"/>
      <c r="C348" s="371"/>
      <c r="D348" s="179" t="s">
        <v>43</v>
      </c>
      <c r="E348" s="281">
        <f t="shared" si="1019"/>
        <v>3218.5158700000002</v>
      </c>
      <c r="F348" s="281">
        <f t="shared" si="1020"/>
        <v>1472.47965</v>
      </c>
      <c r="G348" s="252">
        <f t="shared" si="1015"/>
        <v>0.45750268430399255</v>
      </c>
      <c r="H348" s="142"/>
      <c r="I348" s="142"/>
      <c r="J348" s="149"/>
      <c r="K348" s="142"/>
      <c r="L348" s="142"/>
      <c r="M348" s="149"/>
      <c r="N348" s="142">
        <v>593.91741999999999</v>
      </c>
      <c r="O348" s="142">
        <v>593.91741999999999</v>
      </c>
      <c r="P348" s="149"/>
      <c r="Q348" s="142">
        <v>295.19153999999997</v>
      </c>
      <c r="R348" s="142">
        <v>295.19153999999997</v>
      </c>
      <c r="S348" s="149"/>
      <c r="T348" s="142">
        <v>265.23210999999998</v>
      </c>
      <c r="U348" s="142">
        <v>265.23210999999998</v>
      </c>
      <c r="V348" s="149"/>
      <c r="W348" s="142">
        <v>248.55124000000001</v>
      </c>
      <c r="X348" s="142">
        <v>248.55124000000001</v>
      </c>
      <c r="Y348" s="149"/>
      <c r="Z348" s="142">
        <v>69.587339999999998</v>
      </c>
      <c r="AA348" s="142">
        <v>69.587339999999998</v>
      </c>
      <c r="AB348" s="149"/>
      <c r="AC348" s="142">
        <v>221.2</v>
      </c>
      <c r="AD348" s="142"/>
      <c r="AE348" s="149"/>
      <c r="AF348" s="142">
        <v>221.2</v>
      </c>
      <c r="AG348" s="142"/>
      <c r="AH348" s="149"/>
      <c r="AI348" s="142">
        <v>221.2</v>
      </c>
      <c r="AJ348" s="142"/>
      <c r="AK348" s="149"/>
      <c r="AL348" s="142">
        <v>221.2</v>
      </c>
      <c r="AM348" s="142"/>
      <c r="AN348" s="149"/>
      <c r="AO348" s="142">
        <v>861.23622</v>
      </c>
      <c r="AP348" s="142"/>
      <c r="AQ348" s="149"/>
      <c r="AR348" s="373"/>
    </row>
    <row r="349" spans="1:44" ht="34.9" customHeight="1" x14ac:dyDescent="0.25">
      <c r="A349" s="370"/>
      <c r="B349" s="371"/>
      <c r="C349" s="371"/>
      <c r="D349" s="224" t="s">
        <v>265</v>
      </c>
      <c r="E349" s="281">
        <f t="shared" si="1019"/>
        <v>0</v>
      </c>
      <c r="F349" s="281">
        <f t="shared" si="1020"/>
        <v>0</v>
      </c>
      <c r="G349" s="252" t="e">
        <f t="shared" si="1015"/>
        <v>#DIV/0!</v>
      </c>
      <c r="H349" s="142"/>
      <c r="I349" s="142"/>
      <c r="J349" s="149"/>
      <c r="K349" s="142"/>
      <c r="L349" s="142"/>
      <c r="M349" s="149"/>
      <c r="N349" s="142"/>
      <c r="O349" s="142"/>
      <c r="P349" s="149"/>
      <c r="Q349" s="142"/>
      <c r="R349" s="142"/>
      <c r="S349" s="149"/>
      <c r="T349" s="142"/>
      <c r="U349" s="142"/>
      <c r="V349" s="149"/>
      <c r="W349" s="142"/>
      <c r="X349" s="142"/>
      <c r="Y349" s="149"/>
      <c r="Z349" s="142"/>
      <c r="AA349" s="142"/>
      <c r="AB349" s="149"/>
      <c r="AC349" s="142"/>
      <c r="AD349" s="142"/>
      <c r="AE349" s="149"/>
      <c r="AF349" s="142"/>
      <c r="AG349" s="142"/>
      <c r="AH349" s="149"/>
      <c r="AI349" s="142"/>
      <c r="AJ349" s="142"/>
      <c r="AK349" s="149"/>
      <c r="AL349" s="142"/>
      <c r="AM349" s="142"/>
      <c r="AN349" s="149"/>
      <c r="AO349" s="142"/>
      <c r="AP349" s="142"/>
      <c r="AQ349" s="149"/>
      <c r="AR349" s="373"/>
    </row>
    <row r="350" spans="1:44" ht="28.5" customHeight="1" x14ac:dyDescent="0.25">
      <c r="A350" s="370"/>
      <c r="B350" s="371" t="s">
        <v>328</v>
      </c>
      <c r="C350" s="371"/>
      <c r="D350" s="150" t="s">
        <v>41</v>
      </c>
      <c r="E350" s="281">
        <f t="shared" ref="E350:E369" si="1033">H350+K350+N350+Q350+T350+W350+Z350+AC350+AF350+AI350+AL350+AO350</f>
        <v>545.61237000000006</v>
      </c>
      <c r="F350" s="281">
        <f t="shared" ref="F350:F369" si="1034">I350+L350+O350+R350+U350+X350+AA350+AD350+AG350+AJ350+AM350+AP350</f>
        <v>273.98701</v>
      </c>
      <c r="G350" s="252">
        <f t="shared" si="1015"/>
        <v>0.50216421962720525</v>
      </c>
      <c r="H350" s="146">
        <f>H351+H352+H353</f>
        <v>10.73659</v>
      </c>
      <c r="I350" s="146">
        <f t="shared" ref="I350" si="1035">I351+I352+I353</f>
        <v>10.73659</v>
      </c>
      <c r="J350" s="146">
        <f>I350/H350*100</f>
        <v>100</v>
      </c>
      <c r="K350" s="146">
        <f t="shared" ref="K350:L350" si="1036">K351+K352+K353</f>
        <v>0</v>
      </c>
      <c r="L350" s="146">
        <f t="shared" si="1036"/>
        <v>0</v>
      </c>
      <c r="M350" s="146" t="e">
        <f>L350/K350*100</f>
        <v>#DIV/0!</v>
      </c>
      <c r="N350" s="146">
        <f t="shared" ref="N350:O350" si="1037">N351+N352+N353</f>
        <v>87.344499999999996</v>
      </c>
      <c r="O350" s="146">
        <f t="shared" si="1037"/>
        <v>87.344499999999996</v>
      </c>
      <c r="P350" s="146">
        <f>O350/N350*100</f>
        <v>100</v>
      </c>
      <c r="Q350" s="146">
        <f t="shared" ref="Q350:R350" si="1038">Q351+Q352+Q353</f>
        <v>45.251260000000002</v>
      </c>
      <c r="R350" s="146">
        <f t="shared" si="1038"/>
        <v>45.251260000000002</v>
      </c>
      <c r="S350" s="146">
        <f>R350/Q350*100</f>
        <v>100</v>
      </c>
      <c r="T350" s="146">
        <f t="shared" ref="T350:U350" si="1039">T351+T352+T353</f>
        <v>44.908050000000003</v>
      </c>
      <c r="U350" s="146">
        <f t="shared" si="1039"/>
        <v>44.908050000000003</v>
      </c>
      <c r="V350" s="146">
        <f>U350/T350*100</f>
        <v>100</v>
      </c>
      <c r="W350" s="146">
        <f t="shared" ref="W350:X350" si="1040">W351+W352+W353</f>
        <v>43.535209999999999</v>
      </c>
      <c r="X350" s="146">
        <f t="shared" si="1040"/>
        <v>43.535209999999999</v>
      </c>
      <c r="Y350" s="146">
        <f>X350/W350*100</f>
        <v>100</v>
      </c>
      <c r="Z350" s="146">
        <f t="shared" ref="Z350:AA350" si="1041">Z351+Z352+Z353</f>
        <v>42.211399999999998</v>
      </c>
      <c r="AA350" s="146">
        <f t="shared" si="1041"/>
        <v>42.211399999999998</v>
      </c>
      <c r="AB350" s="146">
        <f>AA350/Z350*100</f>
        <v>100</v>
      </c>
      <c r="AC350" s="146">
        <f t="shared" ref="AC350:AD350" si="1042">AC351+AC352+AC353</f>
        <v>44.8</v>
      </c>
      <c r="AD350" s="146">
        <f t="shared" si="1042"/>
        <v>0</v>
      </c>
      <c r="AE350" s="146">
        <f>AD350/AC350*100</f>
        <v>0</v>
      </c>
      <c r="AF350" s="146">
        <f t="shared" ref="AF350:AG350" si="1043">AF351+AF352+AF353</f>
        <v>44.8</v>
      </c>
      <c r="AG350" s="146">
        <f t="shared" si="1043"/>
        <v>0</v>
      </c>
      <c r="AH350" s="146">
        <f>AG350/AF350*100</f>
        <v>0</v>
      </c>
      <c r="AI350" s="146">
        <f t="shared" ref="AI350:AJ350" si="1044">AI351+AI352+AI353</f>
        <v>44.8</v>
      </c>
      <c r="AJ350" s="146">
        <f t="shared" si="1044"/>
        <v>0</v>
      </c>
      <c r="AK350" s="146">
        <f>AJ350/AI350*100</f>
        <v>0</v>
      </c>
      <c r="AL350" s="146">
        <f t="shared" ref="AL350:AM350" si="1045">AL351+AL352+AL353</f>
        <v>44.8</v>
      </c>
      <c r="AM350" s="146">
        <f t="shared" si="1045"/>
        <v>0</v>
      </c>
      <c r="AN350" s="146">
        <f>AM350/AL350*100</f>
        <v>0</v>
      </c>
      <c r="AO350" s="146">
        <f t="shared" ref="AO350:AP350" si="1046">AO351+AO352+AO353</f>
        <v>92.425359999999998</v>
      </c>
      <c r="AP350" s="146">
        <f t="shared" si="1046"/>
        <v>0</v>
      </c>
      <c r="AQ350" s="146">
        <f>AP350/AO350*100</f>
        <v>0</v>
      </c>
      <c r="AR350" s="372"/>
    </row>
    <row r="351" spans="1:44" ht="31.9" customHeight="1" x14ac:dyDescent="0.25">
      <c r="A351" s="370"/>
      <c r="B351" s="371"/>
      <c r="C351" s="371"/>
      <c r="D351" s="178" t="s">
        <v>37</v>
      </c>
      <c r="E351" s="281">
        <f t="shared" si="1033"/>
        <v>0</v>
      </c>
      <c r="F351" s="281">
        <f t="shared" si="1034"/>
        <v>0</v>
      </c>
      <c r="G351" s="252" t="e">
        <f t="shared" si="1015"/>
        <v>#DIV/0!</v>
      </c>
      <c r="H351" s="142"/>
      <c r="I351" s="142"/>
      <c r="J351" s="149"/>
      <c r="K351" s="142"/>
      <c r="L351" s="142"/>
      <c r="M351" s="149"/>
      <c r="N351" s="142"/>
      <c r="O351" s="142"/>
      <c r="P351" s="149"/>
      <c r="Q351" s="142"/>
      <c r="R351" s="272"/>
      <c r="S351" s="149"/>
      <c r="T351" s="142"/>
      <c r="U351" s="142"/>
      <c r="V351" s="149"/>
      <c r="W351" s="142"/>
      <c r="X351" s="142"/>
      <c r="Y351" s="149"/>
      <c r="Z351" s="142"/>
      <c r="AA351" s="142"/>
      <c r="AB351" s="149"/>
      <c r="AC351" s="142"/>
      <c r="AD351" s="142"/>
      <c r="AE351" s="149"/>
      <c r="AF351" s="142"/>
      <c r="AG351" s="142"/>
      <c r="AH351" s="149"/>
      <c r="AI351" s="142"/>
      <c r="AJ351" s="142"/>
      <c r="AK351" s="149"/>
      <c r="AL351" s="142"/>
      <c r="AM351" s="142"/>
      <c r="AN351" s="149"/>
      <c r="AO351" s="267"/>
      <c r="AP351" s="142"/>
      <c r="AQ351" s="149"/>
      <c r="AR351" s="373"/>
    </row>
    <row r="352" spans="1:44" ht="34.9" customHeight="1" x14ac:dyDescent="0.2">
      <c r="A352" s="370"/>
      <c r="B352" s="371"/>
      <c r="C352" s="371"/>
      <c r="D352" s="178" t="s">
        <v>2</v>
      </c>
      <c r="E352" s="281">
        <f t="shared" si="1033"/>
        <v>0</v>
      </c>
      <c r="F352" s="281">
        <f t="shared" si="1034"/>
        <v>0</v>
      </c>
      <c r="G352" s="252" t="e">
        <f t="shared" si="1015"/>
        <v>#DIV/0!</v>
      </c>
      <c r="H352" s="142"/>
      <c r="I352" s="142"/>
      <c r="J352" s="149"/>
      <c r="K352" s="142"/>
      <c r="L352" s="142"/>
      <c r="M352" s="149"/>
      <c r="N352" s="142"/>
      <c r="O352" s="142"/>
      <c r="P352" s="149"/>
      <c r="Q352" s="142"/>
      <c r="R352" s="273"/>
      <c r="S352" s="149"/>
      <c r="T352" s="142"/>
      <c r="U352" s="142"/>
      <c r="V352" s="149"/>
      <c r="W352" s="142"/>
      <c r="X352" s="142"/>
      <c r="Y352" s="149"/>
      <c r="Z352" s="142"/>
      <c r="AA352" s="142"/>
      <c r="AB352" s="149"/>
      <c r="AC352" s="142"/>
      <c r="AD352" s="142"/>
      <c r="AE352" s="149"/>
      <c r="AF352" s="142"/>
      <c r="AG352" s="142"/>
      <c r="AH352" s="149"/>
      <c r="AI352" s="142"/>
      <c r="AJ352" s="142"/>
      <c r="AK352" s="149"/>
      <c r="AL352" s="142"/>
      <c r="AM352" s="142"/>
      <c r="AN352" s="149"/>
      <c r="AO352" s="270"/>
      <c r="AP352" s="142"/>
      <c r="AQ352" s="149"/>
      <c r="AR352" s="373"/>
    </row>
    <row r="353" spans="1:44" ht="21.75" customHeight="1" x14ac:dyDescent="0.25">
      <c r="A353" s="370"/>
      <c r="B353" s="371"/>
      <c r="C353" s="371"/>
      <c r="D353" s="179" t="s">
        <v>43</v>
      </c>
      <c r="E353" s="281">
        <f t="shared" si="1033"/>
        <v>545.61237000000006</v>
      </c>
      <c r="F353" s="281">
        <f t="shared" si="1034"/>
        <v>273.98701</v>
      </c>
      <c r="G353" s="252">
        <f t="shared" si="1015"/>
        <v>0.50216421962720525</v>
      </c>
      <c r="H353" s="142">
        <v>10.73659</v>
      </c>
      <c r="I353" s="142">
        <v>10.73659</v>
      </c>
      <c r="J353" s="149"/>
      <c r="K353" s="142"/>
      <c r="L353" s="142"/>
      <c r="M353" s="149"/>
      <c r="N353" s="142">
        <v>87.344499999999996</v>
      </c>
      <c r="O353" s="142">
        <v>87.344499999999996</v>
      </c>
      <c r="P353" s="149"/>
      <c r="Q353" s="142">
        <v>45.251260000000002</v>
      </c>
      <c r="R353" s="142">
        <v>45.251260000000002</v>
      </c>
      <c r="S353" s="149"/>
      <c r="T353" s="142">
        <v>44.908050000000003</v>
      </c>
      <c r="U353" s="142">
        <v>44.908050000000003</v>
      </c>
      <c r="V353" s="149"/>
      <c r="W353" s="142">
        <v>43.535209999999999</v>
      </c>
      <c r="X353" s="142">
        <v>43.535209999999999</v>
      </c>
      <c r="Y353" s="149"/>
      <c r="Z353" s="142">
        <v>42.211399999999998</v>
      </c>
      <c r="AA353" s="142">
        <v>42.211399999999998</v>
      </c>
      <c r="AB353" s="149"/>
      <c r="AC353" s="142">
        <v>44.8</v>
      </c>
      <c r="AD353" s="142"/>
      <c r="AE353" s="149"/>
      <c r="AF353" s="142">
        <v>44.8</v>
      </c>
      <c r="AG353" s="142"/>
      <c r="AH353" s="149"/>
      <c r="AI353" s="142">
        <v>44.8</v>
      </c>
      <c r="AJ353" s="142"/>
      <c r="AK353" s="149"/>
      <c r="AL353" s="142">
        <v>44.8</v>
      </c>
      <c r="AM353" s="142"/>
      <c r="AN353" s="149"/>
      <c r="AO353" s="142">
        <v>92.425359999999998</v>
      </c>
      <c r="AP353" s="142"/>
      <c r="AQ353" s="149"/>
      <c r="AR353" s="373"/>
    </row>
    <row r="354" spans="1:44" ht="34.9" customHeight="1" x14ac:dyDescent="0.25">
      <c r="A354" s="370"/>
      <c r="B354" s="371"/>
      <c r="C354" s="371"/>
      <c r="D354" s="224" t="s">
        <v>265</v>
      </c>
      <c r="E354" s="281">
        <f t="shared" si="1033"/>
        <v>0</v>
      </c>
      <c r="F354" s="281">
        <f t="shared" si="1034"/>
        <v>0</v>
      </c>
      <c r="G354" s="252" t="e">
        <f t="shared" si="1015"/>
        <v>#DIV/0!</v>
      </c>
      <c r="H354" s="142"/>
      <c r="I354" s="142"/>
      <c r="J354" s="149"/>
      <c r="K354" s="142"/>
      <c r="L354" s="142"/>
      <c r="M354" s="149"/>
      <c r="N354" s="142"/>
      <c r="O354" s="142"/>
      <c r="P354" s="149"/>
      <c r="Q354" s="142"/>
      <c r="R354" s="142"/>
      <c r="S354" s="149"/>
      <c r="T354" s="142"/>
      <c r="U354" s="142"/>
      <c r="V354" s="149"/>
      <c r="W354" s="142"/>
      <c r="X354" s="142"/>
      <c r="Y354" s="149"/>
      <c r="Z354" s="142"/>
      <c r="AA354" s="142"/>
      <c r="AB354" s="149"/>
      <c r="AC354" s="142"/>
      <c r="AD354" s="142"/>
      <c r="AE354" s="149"/>
      <c r="AF354" s="142"/>
      <c r="AG354" s="142"/>
      <c r="AH354" s="149"/>
      <c r="AI354" s="142"/>
      <c r="AJ354" s="142"/>
      <c r="AK354" s="149"/>
      <c r="AL354" s="142"/>
      <c r="AM354" s="142"/>
      <c r="AN354" s="149"/>
      <c r="AO354" s="142"/>
      <c r="AP354" s="142"/>
      <c r="AQ354" s="149"/>
      <c r="AR354" s="373"/>
    </row>
    <row r="355" spans="1:44" ht="28.5" customHeight="1" x14ac:dyDescent="0.25">
      <c r="A355" s="370"/>
      <c r="B355" s="371" t="s">
        <v>329</v>
      </c>
      <c r="C355" s="371"/>
      <c r="D355" s="150" t="s">
        <v>41</v>
      </c>
      <c r="E355" s="281">
        <f t="shared" si="1033"/>
        <v>13461.675259999998</v>
      </c>
      <c r="F355" s="281">
        <f t="shared" si="1034"/>
        <v>9573.0675099999989</v>
      </c>
      <c r="G355" s="252">
        <f t="shared" si="1015"/>
        <v>0.71113493121063454</v>
      </c>
      <c r="H355" s="146">
        <f>H356+H357+H358</f>
        <v>812.10563999999999</v>
      </c>
      <c r="I355" s="146">
        <f t="shared" ref="I355" si="1047">I356+I357+I358</f>
        <v>812.10563999999999</v>
      </c>
      <c r="J355" s="146">
        <f>I355/H355*100</f>
        <v>100</v>
      </c>
      <c r="K355" s="146">
        <f t="shared" ref="K355:L355" si="1048">K356+K357+K358</f>
        <v>0</v>
      </c>
      <c r="L355" s="146">
        <f t="shared" si="1048"/>
        <v>0</v>
      </c>
      <c r="M355" s="146" t="e">
        <f>L355/K355*100</f>
        <v>#DIV/0!</v>
      </c>
      <c r="N355" s="146">
        <f t="shared" ref="N355:O355" si="1049">N356+N357+N358</f>
        <v>3803.5533300000002</v>
      </c>
      <c r="O355" s="146">
        <f t="shared" si="1049"/>
        <v>3803.5533300000002</v>
      </c>
      <c r="P355" s="146">
        <f>O355/N355*100</f>
        <v>100</v>
      </c>
      <c r="Q355" s="146">
        <f t="shared" ref="Q355:R355" si="1050">Q356+Q357+Q358</f>
        <v>1666.0091199999999</v>
      </c>
      <c r="R355" s="146">
        <f t="shared" si="1050"/>
        <v>1666.0091199999999</v>
      </c>
      <c r="S355" s="146">
        <f>R355/Q355*100</f>
        <v>100</v>
      </c>
      <c r="T355" s="146">
        <f t="shared" ref="T355:U355" si="1051">T356+T357+T358</f>
        <v>1628.2677000000001</v>
      </c>
      <c r="U355" s="146">
        <f t="shared" si="1051"/>
        <v>1628.2677000000001</v>
      </c>
      <c r="V355" s="146">
        <f>U355/T355*100</f>
        <v>100</v>
      </c>
      <c r="W355" s="146">
        <f t="shared" ref="W355:X355" si="1052">W356+W357+W358</f>
        <v>1181.58798</v>
      </c>
      <c r="X355" s="146">
        <f t="shared" si="1052"/>
        <v>1181.58798</v>
      </c>
      <c r="Y355" s="146">
        <f>X355/W355*100</f>
        <v>100</v>
      </c>
      <c r="Z355" s="146">
        <f t="shared" ref="Z355:AA355" si="1053">Z356+Z357+Z358</f>
        <v>481.54374000000001</v>
      </c>
      <c r="AA355" s="146">
        <f t="shared" si="1053"/>
        <v>481.54374000000001</v>
      </c>
      <c r="AB355" s="146">
        <f>AA355/Z355*100</f>
        <v>100</v>
      </c>
      <c r="AC355" s="146">
        <f t="shared" ref="AC355:AD355" si="1054">AC356+AC357+AC358</f>
        <v>1180</v>
      </c>
      <c r="AD355" s="146">
        <f t="shared" si="1054"/>
        <v>0</v>
      </c>
      <c r="AE355" s="146">
        <f>AD355/AC355*100</f>
        <v>0</v>
      </c>
      <c r="AF355" s="146">
        <f t="shared" ref="AF355:AG355" si="1055">AF356+AF357+AF358</f>
        <v>1180</v>
      </c>
      <c r="AG355" s="146">
        <f t="shared" si="1055"/>
        <v>0</v>
      </c>
      <c r="AH355" s="146">
        <f>AG355/AF355*100</f>
        <v>0</v>
      </c>
      <c r="AI355" s="146">
        <f t="shared" ref="AI355:AJ355" si="1056">AI356+AI357+AI358</f>
        <v>1180</v>
      </c>
      <c r="AJ355" s="146">
        <f t="shared" si="1056"/>
        <v>0</v>
      </c>
      <c r="AK355" s="146">
        <f>AJ355/AI355*100</f>
        <v>0</v>
      </c>
      <c r="AL355" s="146">
        <f t="shared" ref="AL355:AM355" si="1057">AL356+AL357+AL358</f>
        <v>348.60775000000001</v>
      </c>
      <c r="AM355" s="146">
        <f t="shared" si="1057"/>
        <v>0</v>
      </c>
      <c r="AN355" s="146">
        <f>AM355/AL355*100</f>
        <v>0</v>
      </c>
      <c r="AO355" s="146">
        <f t="shared" ref="AO355:AP355" si="1058">AO356+AO357+AO358</f>
        <v>0</v>
      </c>
      <c r="AP355" s="146">
        <f t="shared" si="1058"/>
        <v>0</v>
      </c>
      <c r="AQ355" s="146" t="e">
        <f>AP355/AO355*100</f>
        <v>#DIV/0!</v>
      </c>
      <c r="AR355" s="372"/>
    </row>
    <row r="356" spans="1:44" ht="31.9" customHeight="1" x14ac:dyDescent="0.25">
      <c r="A356" s="370"/>
      <c r="B356" s="371"/>
      <c r="C356" s="371"/>
      <c r="D356" s="178" t="s">
        <v>37</v>
      </c>
      <c r="E356" s="281">
        <f t="shared" si="1033"/>
        <v>0</v>
      </c>
      <c r="F356" s="281">
        <f t="shared" si="1034"/>
        <v>0</v>
      </c>
      <c r="G356" s="252" t="e">
        <f t="shared" si="1015"/>
        <v>#DIV/0!</v>
      </c>
      <c r="H356" s="142"/>
      <c r="I356" s="142"/>
      <c r="J356" s="149"/>
      <c r="K356" s="142"/>
      <c r="L356" s="142"/>
      <c r="M356" s="149"/>
      <c r="N356" s="142"/>
      <c r="O356" s="142"/>
      <c r="P356" s="149"/>
      <c r="Q356" s="142"/>
      <c r="R356" s="269"/>
      <c r="S356" s="149"/>
      <c r="T356" s="142"/>
      <c r="U356" s="142"/>
      <c r="V356" s="149"/>
      <c r="W356" s="142"/>
      <c r="X356" s="142"/>
      <c r="Y356" s="149"/>
      <c r="Z356" s="142"/>
      <c r="AA356" s="142"/>
      <c r="AB356" s="149"/>
      <c r="AC356" s="142"/>
      <c r="AD356" s="142"/>
      <c r="AE356" s="149"/>
      <c r="AF356" s="142"/>
      <c r="AG356" s="142"/>
      <c r="AH356" s="149"/>
      <c r="AI356" s="142"/>
      <c r="AJ356" s="142"/>
      <c r="AK356" s="149"/>
      <c r="AL356" s="272"/>
      <c r="AM356" s="142"/>
      <c r="AN356" s="149"/>
      <c r="AO356" s="142"/>
      <c r="AP356" s="142"/>
      <c r="AQ356" s="149"/>
      <c r="AR356" s="373"/>
    </row>
    <row r="357" spans="1:44" ht="34.9" customHeight="1" x14ac:dyDescent="0.2">
      <c r="A357" s="370"/>
      <c r="B357" s="371"/>
      <c r="C357" s="371"/>
      <c r="D357" s="178" t="s">
        <v>2</v>
      </c>
      <c r="E357" s="281">
        <f t="shared" si="1033"/>
        <v>0</v>
      </c>
      <c r="F357" s="281">
        <f t="shared" si="1034"/>
        <v>0</v>
      </c>
      <c r="G357" s="252" t="e">
        <f t="shared" si="1015"/>
        <v>#DIV/0!</v>
      </c>
      <c r="H357" s="142"/>
      <c r="I357" s="142"/>
      <c r="J357" s="149"/>
      <c r="K357" s="142"/>
      <c r="L357" s="142"/>
      <c r="M357" s="149"/>
      <c r="N357" s="142"/>
      <c r="O357" s="142"/>
      <c r="P357" s="149"/>
      <c r="Q357" s="142"/>
      <c r="R357" s="273"/>
      <c r="S357" s="149"/>
      <c r="T357" s="142"/>
      <c r="U357" s="142"/>
      <c r="V357" s="149"/>
      <c r="W357" s="142"/>
      <c r="X357" s="142"/>
      <c r="Y357" s="149"/>
      <c r="Z357" s="142"/>
      <c r="AA357" s="142"/>
      <c r="AB357" s="149"/>
      <c r="AC357" s="142"/>
      <c r="AD357" s="142"/>
      <c r="AE357" s="149"/>
      <c r="AF357" s="142"/>
      <c r="AG357" s="142"/>
      <c r="AH357" s="149"/>
      <c r="AI357" s="142"/>
      <c r="AJ357" s="142"/>
      <c r="AK357" s="149"/>
      <c r="AL357" s="270"/>
      <c r="AM357" s="142"/>
      <c r="AN357" s="149"/>
      <c r="AO357" s="142"/>
      <c r="AP357" s="142"/>
      <c r="AQ357" s="149"/>
      <c r="AR357" s="373"/>
    </row>
    <row r="358" spans="1:44" ht="21.75" customHeight="1" x14ac:dyDescent="0.25">
      <c r="A358" s="370"/>
      <c r="B358" s="371"/>
      <c r="C358" s="371"/>
      <c r="D358" s="179" t="s">
        <v>43</v>
      </c>
      <c r="E358" s="281">
        <f t="shared" si="1033"/>
        <v>13461.675259999998</v>
      </c>
      <c r="F358" s="281">
        <f t="shared" si="1034"/>
        <v>9573.0675099999989</v>
      </c>
      <c r="G358" s="252">
        <f t="shared" si="1015"/>
        <v>0.71113493121063454</v>
      </c>
      <c r="H358" s="142">
        <v>812.10563999999999</v>
      </c>
      <c r="I358" s="142">
        <v>812.10563999999999</v>
      </c>
      <c r="J358" s="149"/>
      <c r="K358" s="142"/>
      <c r="L358" s="142"/>
      <c r="M358" s="149"/>
      <c r="N358" s="142">
        <v>3803.5533300000002</v>
      </c>
      <c r="O358" s="142">
        <v>3803.5533300000002</v>
      </c>
      <c r="P358" s="149"/>
      <c r="Q358" s="142">
        <v>1666.0091199999999</v>
      </c>
      <c r="R358" s="142">
        <v>1666.0091199999999</v>
      </c>
      <c r="S358" s="149"/>
      <c r="T358" s="142">
        <v>1628.2677000000001</v>
      </c>
      <c r="U358" s="142">
        <v>1628.2677000000001</v>
      </c>
      <c r="V358" s="149"/>
      <c r="W358" s="142">
        <v>1181.58798</v>
      </c>
      <c r="X358" s="142">
        <v>1181.58798</v>
      </c>
      <c r="Y358" s="149"/>
      <c r="Z358" s="142">
        <v>481.54374000000001</v>
      </c>
      <c r="AA358" s="142">
        <v>481.54374000000001</v>
      </c>
      <c r="AB358" s="149"/>
      <c r="AC358" s="142">
        <v>1180</v>
      </c>
      <c r="AD358" s="142"/>
      <c r="AE358" s="149"/>
      <c r="AF358" s="142">
        <v>1180</v>
      </c>
      <c r="AG358" s="142"/>
      <c r="AH358" s="149"/>
      <c r="AI358" s="142">
        <v>1180</v>
      </c>
      <c r="AJ358" s="142"/>
      <c r="AK358" s="149"/>
      <c r="AL358" s="142">
        <v>348.60775000000001</v>
      </c>
      <c r="AM358" s="142"/>
      <c r="AN358" s="149"/>
      <c r="AO358" s="142"/>
      <c r="AP358" s="142"/>
      <c r="AQ358" s="149"/>
      <c r="AR358" s="373"/>
    </row>
    <row r="359" spans="1:44" ht="34.9" customHeight="1" x14ac:dyDescent="0.25">
      <c r="A359" s="370"/>
      <c r="B359" s="371"/>
      <c r="C359" s="371"/>
      <c r="D359" s="224" t="s">
        <v>265</v>
      </c>
      <c r="E359" s="281">
        <f t="shared" si="1033"/>
        <v>0</v>
      </c>
      <c r="F359" s="281">
        <f t="shared" si="1034"/>
        <v>0</v>
      </c>
      <c r="G359" s="252" t="e">
        <f t="shared" si="1015"/>
        <v>#DIV/0!</v>
      </c>
      <c r="H359" s="142"/>
      <c r="I359" s="142"/>
      <c r="J359" s="149"/>
      <c r="K359" s="142"/>
      <c r="L359" s="142"/>
      <c r="M359" s="149"/>
      <c r="N359" s="142"/>
      <c r="O359" s="142"/>
      <c r="P359" s="149"/>
      <c r="Q359" s="142"/>
      <c r="R359" s="142"/>
      <c r="S359" s="149"/>
      <c r="T359" s="142"/>
      <c r="U359" s="142"/>
      <c r="V359" s="149"/>
      <c r="W359" s="142"/>
      <c r="X359" s="142"/>
      <c r="Y359" s="149"/>
      <c r="Z359" s="142"/>
      <c r="AA359" s="142"/>
      <c r="AB359" s="149"/>
      <c r="AC359" s="142"/>
      <c r="AD359" s="142"/>
      <c r="AE359" s="149"/>
      <c r="AF359" s="142"/>
      <c r="AG359" s="142"/>
      <c r="AH359" s="149"/>
      <c r="AI359" s="142"/>
      <c r="AJ359" s="142"/>
      <c r="AK359" s="149"/>
      <c r="AL359" s="142"/>
      <c r="AM359" s="142"/>
      <c r="AN359" s="149"/>
      <c r="AO359" s="142"/>
      <c r="AP359" s="142"/>
      <c r="AQ359" s="149"/>
      <c r="AR359" s="373"/>
    </row>
    <row r="360" spans="1:44" ht="28.5" customHeight="1" x14ac:dyDescent="0.25">
      <c r="A360" s="370"/>
      <c r="B360" s="371" t="s">
        <v>330</v>
      </c>
      <c r="C360" s="371"/>
      <c r="D360" s="150" t="s">
        <v>41</v>
      </c>
      <c r="E360" s="281">
        <f t="shared" si="1033"/>
        <v>2683.84429</v>
      </c>
      <c r="F360" s="281">
        <f t="shared" si="1034"/>
        <v>1858.19595</v>
      </c>
      <c r="G360" s="252">
        <f t="shared" si="1015"/>
        <v>0.69236354617279228</v>
      </c>
      <c r="H360" s="146">
        <f>H361+H362+H363</f>
        <v>41.6755</v>
      </c>
      <c r="I360" s="146">
        <f t="shared" ref="I360" si="1059">I361+I362+I363</f>
        <v>41.6755</v>
      </c>
      <c r="J360" s="146">
        <f>I360/H360*100</f>
        <v>100</v>
      </c>
      <c r="K360" s="146">
        <f t="shared" ref="K360:L360" si="1060">K361+K362+K363</f>
        <v>0</v>
      </c>
      <c r="L360" s="146">
        <f t="shared" si="1060"/>
        <v>0</v>
      </c>
      <c r="M360" s="146" t="e">
        <f>L360/K360*100</f>
        <v>#DIV/0!</v>
      </c>
      <c r="N360" s="146">
        <f t="shared" ref="N360:O360" si="1061">N361+N362+N363</f>
        <v>881.53922</v>
      </c>
      <c r="O360" s="146">
        <f t="shared" si="1061"/>
        <v>881.53922</v>
      </c>
      <c r="P360" s="146">
        <f>O360/N360*100</f>
        <v>100</v>
      </c>
      <c r="Q360" s="146">
        <f t="shared" ref="Q360:R360" si="1062">Q361+Q362+Q363</f>
        <v>385.45323999999999</v>
      </c>
      <c r="R360" s="146">
        <f t="shared" si="1062"/>
        <v>385.45323999999999</v>
      </c>
      <c r="S360" s="146">
        <f>R360/Q360*100</f>
        <v>100</v>
      </c>
      <c r="T360" s="146">
        <f t="shared" ref="T360:U360" si="1063">T361+T362+T363</f>
        <v>287.33463</v>
      </c>
      <c r="U360" s="146">
        <f t="shared" si="1063"/>
        <v>287.33463</v>
      </c>
      <c r="V360" s="146">
        <f>U360/T360*100</f>
        <v>100</v>
      </c>
      <c r="W360" s="146">
        <f t="shared" ref="W360:X360" si="1064">W361+W362+W363</f>
        <v>199.04947999999999</v>
      </c>
      <c r="X360" s="146">
        <f t="shared" si="1064"/>
        <v>199.04947999999999</v>
      </c>
      <c r="Y360" s="146">
        <f>X360/W360*100</f>
        <v>100</v>
      </c>
      <c r="Z360" s="146">
        <f t="shared" ref="Z360:AA360" si="1065">Z361+Z362+Z363</f>
        <v>63.143880000000003</v>
      </c>
      <c r="AA360" s="146">
        <f t="shared" si="1065"/>
        <v>63.143880000000003</v>
      </c>
      <c r="AB360" s="146">
        <f>AA360/Z360*100</f>
        <v>100</v>
      </c>
      <c r="AC360" s="146">
        <f t="shared" ref="AC360:AD360" si="1066">AC361+AC362+AC363</f>
        <v>221</v>
      </c>
      <c r="AD360" s="146">
        <f t="shared" si="1066"/>
        <v>0</v>
      </c>
      <c r="AE360" s="146">
        <f>AD360/AC360*100</f>
        <v>0</v>
      </c>
      <c r="AF360" s="146">
        <f t="shared" ref="AF360:AG360" si="1067">AF361+AF362+AF363</f>
        <v>221</v>
      </c>
      <c r="AG360" s="146">
        <f t="shared" si="1067"/>
        <v>0</v>
      </c>
      <c r="AH360" s="146">
        <f>AG360/AF360*100</f>
        <v>0</v>
      </c>
      <c r="AI360" s="146">
        <f t="shared" ref="AI360:AJ360" si="1068">AI361+AI362+AI363</f>
        <v>221</v>
      </c>
      <c r="AJ360" s="146">
        <f t="shared" si="1068"/>
        <v>0</v>
      </c>
      <c r="AK360" s="146">
        <f>AJ360/AI360*100</f>
        <v>0</v>
      </c>
      <c r="AL360" s="146">
        <f t="shared" ref="AL360:AM360" si="1069">AL361+AL362+AL363</f>
        <v>49.17633</v>
      </c>
      <c r="AM360" s="146">
        <f t="shared" si="1069"/>
        <v>0</v>
      </c>
      <c r="AN360" s="146">
        <f>AM360/AL360*100</f>
        <v>0</v>
      </c>
      <c r="AO360" s="146">
        <f t="shared" ref="AO360:AP360" si="1070">AO361+AO362+AO363</f>
        <v>113.47201</v>
      </c>
      <c r="AP360" s="146">
        <f t="shared" si="1070"/>
        <v>0</v>
      </c>
      <c r="AQ360" s="146">
        <f>AP360/AO360*100</f>
        <v>0</v>
      </c>
      <c r="AR360" s="372"/>
    </row>
    <row r="361" spans="1:44" ht="31.9" customHeight="1" x14ac:dyDescent="0.25">
      <c r="A361" s="370"/>
      <c r="B361" s="371"/>
      <c r="C361" s="371"/>
      <c r="D361" s="178" t="s">
        <v>37</v>
      </c>
      <c r="E361" s="281">
        <f t="shared" si="1033"/>
        <v>0</v>
      </c>
      <c r="F361" s="281">
        <f t="shared" si="1034"/>
        <v>0</v>
      </c>
      <c r="G361" s="252" t="e">
        <f t="shared" si="1015"/>
        <v>#DIV/0!</v>
      </c>
      <c r="H361" s="142"/>
      <c r="I361" s="142"/>
      <c r="J361" s="149"/>
      <c r="K361" s="142"/>
      <c r="L361" s="142"/>
      <c r="M361" s="149"/>
      <c r="N361" s="142"/>
      <c r="O361" s="142"/>
      <c r="P361" s="149"/>
      <c r="Q361" s="142"/>
      <c r="R361" s="269"/>
      <c r="S361" s="149"/>
      <c r="T361" s="142"/>
      <c r="U361" s="142"/>
      <c r="V361" s="149"/>
      <c r="W361" s="142"/>
      <c r="X361" s="142"/>
      <c r="Y361" s="149"/>
      <c r="Z361" s="142"/>
      <c r="AA361" s="142"/>
      <c r="AB361" s="149"/>
      <c r="AC361" s="142"/>
      <c r="AD361" s="142"/>
      <c r="AE361" s="149"/>
      <c r="AF361" s="142"/>
      <c r="AG361" s="142"/>
      <c r="AH361" s="149"/>
      <c r="AI361" s="142"/>
      <c r="AJ361" s="142"/>
      <c r="AK361" s="149"/>
      <c r="AL361" s="269"/>
      <c r="AM361" s="142"/>
      <c r="AN361" s="149"/>
      <c r="AO361" s="142"/>
      <c r="AP361" s="142"/>
      <c r="AQ361" s="149"/>
      <c r="AR361" s="373"/>
    </row>
    <row r="362" spans="1:44" ht="34.9" customHeight="1" x14ac:dyDescent="0.2">
      <c r="A362" s="370"/>
      <c r="B362" s="371"/>
      <c r="C362" s="371"/>
      <c r="D362" s="178" t="s">
        <v>2</v>
      </c>
      <c r="E362" s="281">
        <f t="shared" si="1033"/>
        <v>0</v>
      </c>
      <c r="F362" s="281">
        <f t="shared" si="1034"/>
        <v>0</v>
      </c>
      <c r="G362" s="252" t="e">
        <f t="shared" si="1015"/>
        <v>#DIV/0!</v>
      </c>
      <c r="H362" s="142"/>
      <c r="I362" s="142"/>
      <c r="J362" s="149"/>
      <c r="K362" s="142"/>
      <c r="L362" s="142"/>
      <c r="M362" s="149"/>
      <c r="N362" s="142"/>
      <c r="O362" s="142"/>
      <c r="P362" s="149"/>
      <c r="Q362" s="142"/>
      <c r="R362" s="273"/>
      <c r="S362" s="149"/>
      <c r="T362" s="142"/>
      <c r="U362" s="142"/>
      <c r="V362" s="149"/>
      <c r="W362" s="142"/>
      <c r="X362" s="142"/>
      <c r="Y362" s="149"/>
      <c r="Z362" s="142"/>
      <c r="AA362" s="142"/>
      <c r="AB362" s="149"/>
      <c r="AC362" s="142"/>
      <c r="AD362" s="142"/>
      <c r="AE362" s="149"/>
      <c r="AF362" s="142"/>
      <c r="AG362" s="142"/>
      <c r="AH362" s="149"/>
      <c r="AI362" s="142"/>
      <c r="AJ362" s="142"/>
      <c r="AK362" s="149"/>
      <c r="AL362" s="270"/>
      <c r="AM362" s="142"/>
      <c r="AN362" s="149"/>
      <c r="AO362" s="142"/>
      <c r="AP362" s="142"/>
      <c r="AQ362" s="149"/>
      <c r="AR362" s="373"/>
    </row>
    <row r="363" spans="1:44" ht="21.75" customHeight="1" x14ac:dyDescent="0.25">
      <c r="A363" s="370"/>
      <c r="B363" s="371"/>
      <c r="C363" s="371"/>
      <c r="D363" s="179" t="s">
        <v>43</v>
      </c>
      <c r="E363" s="281">
        <f t="shared" si="1033"/>
        <v>2683.84429</v>
      </c>
      <c r="F363" s="281">
        <f>I363+L363+O363+R363+U363+X363+AA363+AD363+AG363+AJ363+AM363+AP363</f>
        <v>1858.19595</v>
      </c>
      <c r="G363" s="252">
        <f t="shared" si="1015"/>
        <v>0.69236354617279228</v>
      </c>
      <c r="H363" s="142">
        <v>41.6755</v>
      </c>
      <c r="I363" s="142">
        <v>41.6755</v>
      </c>
      <c r="J363" s="149"/>
      <c r="K363" s="142"/>
      <c r="L363" s="142"/>
      <c r="M363" s="149"/>
      <c r="N363" s="142">
        <v>881.53922</v>
      </c>
      <c r="O363" s="142">
        <v>881.53922</v>
      </c>
      <c r="P363" s="149"/>
      <c r="Q363" s="142">
        <v>385.45323999999999</v>
      </c>
      <c r="R363" s="142">
        <v>385.45323999999999</v>
      </c>
      <c r="S363" s="149"/>
      <c r="T363" s="142">
        <v>287.33463</v>
      </c>
      <c r="U363" s="142">
        <v>287.33463</v>
      </c>
      <c r="V363" s="149"/>
      <c r="W363" s="142">
        <v>199.04947999999999</v>
      </c>
      <c r="X363" s="142">
        <v>199.04947999999999</v>
      </c>
      <c r="Y363" s="149"/>
      <c r="Z363" s="142">
        <v>63.143880000000003</v>
      </c>
      <c r="AA363" s="142">
        <v>63.143880000000003</v>
      </c>
      <c r="AB363" s="149"/>
      <c r="AC363" s="142">
        <v>221</v>
      </c>
      <c r="AD363" s="142"/>
      <c r="AE363" s="149"/>
      <c r="AF363" s="142">
        <v>221</v>
      </c>
      <c r="AG363" s="142"/>
      <c r="AH363" s="149"/>
      <c r="AI363" s="142">
        <v>221</v>
      </c>
      <c r="AJ363" s="142"/>
      <c r="AK363" s="149"/>
      <c r="AL363" s="142">
        <v>49.17633</v>
      </c>
      <c r="AM363" s="142"/>
      <c r="AN363" s="149"/>
      <c r="AO363" s="142">
        <v>113.47201</v>
      </c>
      <c r="AP363" s="142"/>
      <c r="AQ363" s="149"/>
      <c r="AR363" s="373"/>
    </row>
    <row r="364" spans="1:44" ht="34.9" customHeight="1" x14ac:dyDescent="0.25">
      <c r="A364" s="370"/>
      <c r="B364" s="371"/>
      <c r="C364" s="371"/>
      <c r="D364" s="224" t="s">
        <v>265</v>
      </c>
      <c r="E364" s="281">
        <f t="shared" si="1033"/>
        <v>0</v>
      </c>
      <c r="F364" s="281">
        <f t="shared" si="1034"/>
        <v>0</v>
      </c>
      <c r="G364" s="252" t="e">
        <f t="shared" si="1015"/>
        <v>#DIV/0!</v>
      </c>
      <c r="H364" s="142"/>
      <c r="I364" s="142"/>
      <c r="J364" s="149"/>
      <c r="K364" s="142"/>
      <c r="L364" s="142"/>
      <c r="M364" s="149"/>
      <c r="N364" s="142"/>
      <c r="O364" s="142"/>
      <c r="P364" s="149"/>
      <c r="Q364" s="142"/>
      <c r="R364" s="142"/>
      <c r="S364" s="149"/>
      <c r="T364" s="142"/>
      <c r="U364" s="142"/>
      <c r="V364" s="149"/>
      <c r="W364" s="142"/>
      <c r="X364" s="142"/>
      <c r="Y364" s="149"/>
      <c r="Z364" s="142"/>
      <c r="AA364" s="142"/>
      <c r="AB364" s="149"/>
      <c r="AC364" s="142"/>
      <c r="AD364" s="142"/>
      <c r="AE364" s="149"/>
      <c r="AF364" s="142"/>
      <c r="AG364" s="142"/>
      <c r="AH364" s="149"/>
      <c r="AI364" s="142"/>
      <c r="AJ364" s="142"/>
      <c r="AK364" s="149"/>
      <c r="AL364" s="142"/>
      <c r="AM364" s="142"/>
      <c r="AN364" s="149"/>
      <c r="AO364" s="142"/>
      <c r="AP364" s="142"/>
      <c r="AQ364" s="149"/>
      <c r="AR364" s="373"/>
    </row>
    <row r="365" spans="1:44" ht="28.5" customHeight="1" x14ac:dyDescent="0.25">
      <c r="A365" s="370"/>
      <c r="B365" s="371" t="s">
        <v>331</v>
      </c>
      <c r="C365" s="371"/>
      <c r="D365" s="150" t="s">
        <v>41</v>
      </c>
      <c r="E365" s="281">
        <f t="shared" si="1033"/>
        <v>2056.6535899999999</v>
      </c>
      <c r="F365" s="281">
        <f t="shared" si="1034"/>
        <v>1753.53107</v>
      </c>
      <c r="G365" s="252">
        <f t="shared" si="1015"/>
        <v>0.85261372091349619</v>
      </c>
      <c r="H365" s="146">
        <f>H366+H367+H368</f>
        <v>161.79194000000001</v>
      </c>
      <c r="I365" s="146">
        <f t="shared" ref="I365" si="1071">I366+I367+I368</f>
        <v>161.79194000000001</v>
      </c>
      <c r="J365" s="146">
        <f>I365/H365*100</f>
        <v>100</v>
      </c>
      <c r="K365" s="146">
        <f t="shared" ref="K365:L365" si="1072">K366+K367+K368</f>
        <v>0</v>
      </c>
      <c r="L365" s="146">
        <f t="shared" si="1072"/>
        <v>0</v>
      </c>
      <c r="M365" s="146" t="e">
        <f>L365/K365*100</f>
        <v>#DIV/0!</v>
      </c>
      <c r="N365" s="146">
        <f t="shared" ref="N365:O365" si="1073">N366+N367+N368</f>
        <v>661.53741000000002</v>
      </c>
      <c r="O365" s="146">
        <f t="shared" si="1073"/>
        <v>661.53741000000002</v>
      </c>
      <c r="P365" s="146">
        <f>O365/N365*100</f>
        <v>100</v>
      </c>
      <c r="Q365" s="146">
        <f t="shared" ref="Q365:R365" si="1074">Q366+Q367+Q368</f>
        <v>312.24351999999999</v>
      </c>
      <c r="R365" s="146">
        <f t="shared" si="1074"/>
        <v>312.24351999999999</v>
      </c>
      <c r="S365" s="146">
        <f>R365/Q365*100</f>
        <v>100</v>
      </c>
      <c r="T365" s="146">
        <f t="shared" ref="T365:U365" si="1075">T366+T367+T368</f>
        <v>287.78278</v>
      </c>
      <c r="U365" s="146">
        <f t="shared" si="1075"/>
        <v>287.78278</v>
      </c>
      <c r="V365" s="146">
        <f>U365/T365*100</f>
        <v>100</v>
      </c>
      <c r="W365" s="146">
        <f t="shared" ref="W365:X365" si="1076">W366+W367+W368</f>
        <v>275.10266999999999</v>
      </c>
      <c r="X365" s="146">
        <f t="shared" si="1076"/>
        <v>275.10266999999999</v>
      </c>
      <c r="Y365" s="146">
        <f>X365/W365*100</f>
        <v>100</v>
      </c>
      <c r="Z365" s="146">
        <f t="shared" ref="Z365:AA365" si="1077">Z366+Z367+Z368</f>
        <v>55.072749999999999</v>
      </c>
      <c r="AA365" s="146">
        <f t="shared" si="1077"/>
        <v>55.072749999999999</v>
      </c>
      <c r="AB365" s="146">
        <f>AA365/Z365*100</f>
        <v>100</v>
      </c>
      <c r="AC365" s="146">
        <f t="shared" ref="AC365:AD365" si="1078">AC366+AC367+AC368</f>
        <v>225.5</v>
      </c>
      <c r="AD365" s="146">
        <f t="shared" si="1078"/>
        <v>0</v>
      </c>
      <c r="AE365" s="146">
        <f>AD365/AC365*100</f>
        <v>0</v>
      </c>
      <c r="AF365" s="146">
        <f t="shared" ref="AF365:AG365" si="1079">AF366+AF367+AF368</f>
        <v>19.080719999999999</v>
      </c>
      <c r="AG365" s="146">
        <f t="shared" si="1079"/>
        <v>0</v>
      </c>
      <c r="AH365" s="146">
        <f>AG365/AF365*100</f>
        <v>0</v>
      </c>
      <c r="AI365" s="146">
        <f t="shared" ref="AI365:AJ365" si="1080">AI366+AI367+AI368</f>
        <v>58.541800000000002</v>
      </c>
      <c r="AJ365" s="146">
        <f t="shared" si="1080"/>
        <v>0</v>
      </c>
      <c r="AK365" s="146">
        <f>AJ365/AI365*100</f>
        <v>0</v>
      </c>
      <c r="AL365" s="146">
        <f t="shared" ref="AL365:AM365" si="1081">AL366+AL367+AL368</f>
        <v>0</v>
      </c>
      <c r="AM365" s="146">
        <f t="shared" si="1081"/>
        <v>0</v>
      </c>
      <c r="AN365" s="146" t="e">
        <f>AM365/AL365*100</f>
        <v>#DIV/0!</v>
      </c>
      <c r="AO365" s="146">
        <f t="shared" ref="AO365:AP365" si="1082">AO366+AO367+AO368</f>
        <v>0</v>
      </c>
      <c r="AP365" s="146">
        <f t="shared" si="1082"/>
        <v>0</v>
      </c>
      <c r="AQ365" s="146" t="e">
        <f>AP365/AO365*100</f>
        <v>#DIV/0!</v>
      </c>
      <c r="AR365" s="372"/>
    </row>
    <row r="366" spans="1:44" ht="31.9" customHeight="1" x14ac:dyDescent="0.25">
      <c r="A366" s="370"/>
      <c r="B366" s="371"/>
      <c r="C366" s="371"/>
      <c r="D366" s="178" t="s">
        <v>37</v>
      </c>
      <c r="E366" s="281">
        <f t="shared" si="1033"/>
        <v>0</v>
      </c>
      <c r="F366" s="281">
        <f t="shared" si="1034"/>
        <v>0</v>
      </c>
      <c r="G366" s="252" t="e">
        <f t="shared" si="1015"/>
        <v>#DIV/0!</v>
      </c>
      <c r="H366" s="142"/>
      <c r="I366" s="142"/>
      <c r="J366" s="149"/>
      <c r="K366" s="142"/>
      <c r="L366" s="142"/>
      <c r="M366" s="149"/>
      <c r="N366" s="142"/>
      <c r="O366" s="142"/>
      <c r="P366" s="149"/>
      <c r="Q366" s="142"/>
      <c r="R366" s="269"/>
      <c r="S366" s="149"/>
      <c r="T366" s="142"/>
      <c r="U366" s="142"/>
      <c r="V366" s="149"/>
      <c r="W366" s="142"/>
      <c r="X366" s="142"/>
      <c r="Y366" s="149"/>
      <c r="Z366" s="142"/>
      <c r="AA366" s="142"/>
      <c r="AB366" s="149"/>
      <c r="AC366" s="142"/>
      <c r="AD366" s="142"/>
      <c r="AE366" s="149"/>
      <c r="AF366" s="274"/>
      <c r="AG366" s="142"/>
      <c r="AH366" s="149"/>
      <c r="AI366" s="142"/>
      <c r="AJ366" s="142"/>
      <c r="AK366" s="149"/>
      <c r="AL366" s="142"/>
      <c r="AM366" s="142"/>
      <c r="AN366" s="149"/>
      <c r="AO366" s="142"/>
      <c r="AP366" s="142"/>
      <c r="AQ366" s="149"/>
      <c r="AR366" s="373"/>
    </row>
    <row r="367" spans="1:44" ht="34.9" customHeight="1" x14ac:dyDescent="0.2">
      <c r="A367" s="370"/>
      <c r="B367" s="371"/>
      <c r="C367" s="371"/>
      <c r="D367" s="178" t="s">
        <v>2</v>
      </c>
      <c r="E367" s="281">
        <f t="shared" si="1033"/>
        <v>0</v>
      </c>
      <c r="F367" s="281">
        <f t="shared" si="1034"/>
        <v>0</v>
      </c>
      <c r="G367" s="252" t="e">
        <f t="shared" si="1015"/>
        <v>#DIV/0!</v>
      </c>
      <c r="H367" s="142"/>
      <c r="I367" s="142"/>
      <c r="J367" s="149"/>
      <c r="K367" s="142"/>
      <c r="L367" s="142"/>
      <c r="M367" s="149"/>
      <c r="N367" s="142"/>
      <c r="O367" s="142"/>
      <c r="P367" s="149"/>
      <c r="Q367" s="142"/>
      <c r="R367" s="273"/>
      <c r="S367" s="149"/>
      <c r="T367" s="142"/>
      <c r="U367" s="142"/>
      <c r="V367" s="149"/>
      <c r="W367" s="142"/>
      <c r="X367" s="142"/>
      <c r="Y367" s="149"/>
      <c r="Z367" s="142"/>
      <c r="AA367" s="142"/>
      <c r="AB367" s="149"/>
      <c r="AC367" s="142"/>
      <c r="AD367" s="142"/>
      <c r="AE367" s="149"/>
      <c r="AF367" s="270"/>
      <c r="AG367" s="142"/>
      <c r="AH367" s="149"/>
      <c r="AI367" s="142"/>
      <c r="AJ367" s="142"/>
      <c r="AK367" s="149"/>
      <c r="AL367" s="142"/>
      <c r="AM367" s="142"/>
      <c r="AN367" s="149"/>
      <c r="AO367" s="142"/>
      <c r="AP367" s="142"/>
      <c r="AQ367" s="149"/>
      <c r="AR367" s="373"/>
    </row>
    <row r="368" spans="1:44" ht="21.75" customHeight="1" x14ac:dyDescent="0.25">
      <c r="A368" s="370"/>
      <c r="B368" s="371"/>
      <c r="C368" s="371"/>
      <c r="D368" s="179" t="s">
        <v>43</v>
      </c>
      <c r="E368" s="281">
        <f t="shared" si="1033"/>
        <v>2056.6535899999999</v>
      </c>
      <c r="F368" s="281">
        <f t="shared" si="1034"/>
        <v>1753.53107</v>
      </c>
      <c r="G368" s="252">
        <f t="shared" si="1015"/>
        <v>0.85261372091349619</v>
      </c>
      <c r="H368" s="142">
        <v>161.79194000000001</v>
      </c>
      <c r="I368" s="142">
        <v>161.79194000000001</v>
      </c>
      <c r="J368" s="149"/>
      <c r="K368" s="142"/>
      <c r="L368" s="142"/>
      <c r="M368" s="149"/>
      <c r="N368" s="142">
        <v>661.53741000000002</v>
      </c>
      <c r="O368" s="142">
        <v>661.53741000000002</v>
      </c>
      <c r="P368" s="149"/>
      <c r="Q368" s="142">
        <v>312.24351999999999</v>
      </c>
      <c r="R368" s="142">
        <v>312.24351999999999</v>
      </c>
      <c r="S368" s="149"/>
      <c r="T368" s="142">
        <v>287.78278</v>
      </c>
      <c r="U368" s="142">
        <v>287.78278</v>
      </c>
      <c r="V368" s="149"/>
      <c r="W368" s="142">
        <v>275.10266999999999</v>
      </c>
      <c r="X368" s="142">
        <v>275.10266999999999</v>
      </c>
      <c r="Y368" s="149"/>
      <c r="Z368" s="142">
        <v>55.072749999999999</v>
      </c>
      <c r="AA368" s="142">
        <v>55.072749999999999</v>
      </c>
      <c r="AB368" s="149"/>
      <c r="AC368" s="142">
        <v>225.5</v>
      </c>
      <c r="AD368" s="142"/>
      <c r="AE368" s="149"/>
      <c r="AF368" s="142">
        <v>19.080719999999999</v>
      </c>
      <c r="AG368" s="142"/>
      <c r="AH368" s="149"/>
      <c r="AI368" s="142">
        <v>58.541800000000002</v>
      </c>
      <c r="AJ368" s="142"/>
      <c r="AK368" s="149"/>
      <c r="AL368" s="142"/>
      <c r="AM368" s="142"/>
      <c r="AN368" s="149"/>
      <c r="AO368" s="142"/>
      <c r="AP368" s="142"/>
      <c r="AQ368" s="149"/>
      <c r="AR368" s="373"/>
    </row>
    <row r="369" spans="1:44" ht="34.9" customHeight="1" x14ac:dyDescent="0.25">
      <c r="A369" s="370"/>
      <c r="B369" s="371"/>
      <c r="C369" s="371"/>
      <c r="D369" s="224" t="s">
        <v>265</v>
      </c>
      <c r="E369" s="281">
        <f t="shared" si="1033"/>
        <v>0</v>
      </c>
      <c r="F369" s="281">
        <f t="shared" si="1034"/>
        <v>0</v>
      </c>
      <c r="G369" s="252" t="e">
        <f t="shared" si="1015"/>
        <v>#DIV/0!</v>
      </c>
      <c r="H369" s="142"/>
      <c r="I369" s="142"/>
      <c r="J369" s="149"/>
      <c r="K369" s="142"/>
      <c r="L369" s="142"/>
      <c r="M369" s="149"/>
      <c r="N369" s="142"/>
      <c r="O369" s="142"/>
      <c r="P369" s="149"/>
      <c r="Q369" s="142"/>
      <c r="R369" s="142"/>
      <c r="S369" s="149"/>
      <c r="T369" s="142"/>
      <c r="U369" s="142"/>
      <c r="V369" s="149"/>
      <c r="W369" s="142"/>
      <c r="X369" s="142"/>
      <c r="Y369" s="149"/>
      <c r="Z369" s="142"/>
      <c r="AA369" s="142"/>
      <c r="AB369" s="149"/>
      <c r="AC369" s="142"/>
      <c r="AD369" s="142"/>
      <c r="AE369" s="149"/>
      <c r="AF369" s="142"/>
      <c r="AG369" s="142"/>
      <c r="AH369" s="149"/>
      <c r="AI369" s="142"/>
      <c r="AJ369" s="142"/>
      <c r="AK369" s="149"/>
      <c r="AL369" s="142"/>
      <c r="AM369" s="142"/>
      <c r="AN369" s="149"/>
      <c r="AO369" s="142"/>
      <c r="AP369" s="142"/>
      <c r="AQ369" s="149"/>
      <c r="AR369" s="373"/>
    </row>
    <row r="370" spans="1:44" ht="28.5" customHeight="1" x14ac:dyDescent="0.25">
      <c r="A370" s="370"/>
      <c r="B370" s="371" t="s">
        <v>332</v>
      </c>
      <c r="C370" s="371"/>
      <c r="D370" s="150" t="s">
        <v>41</v>
      </c>
      <c r="E370" s="281">
        <f t="shared" ref="E370:E374" si="1083">H370+K370+N370+Q370+T370+W370+Z370+AC370+AF370+AI370+AL370+AO370</f>
        <v>2496.1214</v>
      </c>
      <c r="F370" s="281">
        <f t="shared" ref="F370:F374" si="1084">I370+L370+O370+R370+U370+X370+AA370+AD370+AG370+AJ370+AM370+AP370</f>
        <v>1849.6646600000001</v>
      </c>
      <c r="G370" s="252">
        <f t="shared" si="1015"/>
        <v>0.74101550509522496</v>
      </c>
      <c r="H370" s="146">
        <f>H371+H372+H373</f>
        <v>92.450119999999998</v>
      </c>
      <c r="I370" s="146">
        <f t="shared" ref="I370" si="1085">I371+I372+I373</f>
        <v>92.450119999999998</v>
      </c>
      <c r="J370" s="146">
        <f>I370/H370*100</f>
        <v>100</v>
      </c>
      <c r="K370" s="146">
        <f t="shared" ref="K370:L370" si="1086">K371+K372+K373</f>
        <v>0</v>
      </c>
      <c r="L370" s="146">
        <f t="shared" si="1086"/>
        <v>0</v>
      </c>
      <c r="M370" s="146" t="e">
        <f>L370/K370*100</f>
        <v>#DIV/0!</v>
      </c>
      <c r="N370" s="146">
        <f t="shared" ref="N370:O370" si="1087">N371+N372+N373</f>
        <v>782.50594999999998</v>
      </c>
      <c r="O370" s="146">
        <f t="shared" si="1087"/>
        <v>782.50594999999998</v>
      </c>
      <c r="P370" s="146">
        <f>O370/N370*100</f>
        <v>100</v>
      </c>
      <c r="Q370" s="146">
        <f t="shared" ref="Q370:R370" si="1088">Q371+Q372+Q373</f>
        <v>359.39145000000002</v>
      </c>
      <c r="R370" s="146">
        <f t="shared" si="1088"/>
        <v>359.39145000000002</v>
      </c>
      <c r="S370" s="146">
        <f>R370/Q370*100</f>
        <v>100</v>
      </c>
      <c r="T370" s="146">
        <f t="shared" ref="T370:U370" si="1089">T371+T372+T373</f>
        <v>288.38792999999998</v>
      </c>
      <c r="U370" s="146">
        <f t="shared" si="1089"/>
        <v>288.38792999999998</v>
      </c>
      <c r="V370" s="146">
        <f>U370/T370*100</f>
        <v>100</v>
      </c>
      <c r="W370" s="146">
        <f t="shared" ref="W370:X370" si="1090">W371+W372+W373</f>
        <v>276.52710000000002</v>
      </c>
      <c r="X370" s="146">
        <f t="shared" si="1090"/>
        <v>276.52710000000002</v>
      </c>
      <c r="Y370" s="146">
        <f>X370/W370*100</f>
        <v>100</v>
      </c>
      <c r="Z370" s="146">
        <f t="shared" ref="Z370:AA370" si="1091">Z371+Z372+Z373</f>
        <v>50.40211</v>
      </c>
      <c r="AA370" s="146">
        <f t="shared" si="1091"/>
        <v>50.40211</v>
      </c>
      <c r="AB370" s="146">
        <f>AA370/Z370*100</f>
        <v>100</v>
      </c>
      <c r="AC370" s="146">
        <f t="shared" ref="AC370:AD370" si="1092">AC371+AC372+AC373</f>
        <v>216.2</v>
      </c>
      <c r="AD370" s="146">
        <f t="shared" si="1092"/>
        <v>0</v>
      </c>
      <c r="AE370" s="146">
        <f>AD370/AC370*100</f>
        <v>0</v>
      </c>
      <c r="AF370" s="146">
        <f t="shared" ref="AF370:AG370" si="1093">AF371+AF372+AF373</f>
        <v>216.2</v>
      </c>
      <c r="AG370" s="146">
        <f t="shared" si="1093"/>
        <v>0</v>
      </c>
      <c r="AH370" s="146">
        <f>AG370/AF370*100</f>
        <v>0</v>
      </c>
      <c r="AI370" s="146">
        <f t="shared" ref="AI370:AJ370" si="1094">AI371+AI372+AI373</f>
        <v>214.05673999999999</v>
      </c>
      <c r="AJ370" s="146">
        <f t="shared" si="1094"/>
        <v>0</v>
      </c>
      <c r="AK370" s="146">
        <f>AJ370/AI370*100</f>
        <v>0</v>
      </c>
      <c r="AL370" s="146">
        <f t="shared" ref="AL370:AM370" si="1095">AL371+AL372+AL373</f>
        <v>0</v>
      </c>
      <c r="AM370" s="146">
        <f t="shared" si="1095"/>
        <v>0</v>
      </c>
      <c r="AN370" s="146" t="e">
        <f>AM370/AL370*100</f>
        <v>#DIV/0!</v>
      </c>
      <c r="AO370" s="146">
        <f t="shared" ref="AO370:AP370" si="1096">AO371+AO372+AO373</f>
        <v>0</v>
      </c>
      <c r="AP370" s="146">
        <f t="shared" si="1096"/>
        <v>0</v>
      </c>
      <c r="AQ370" s="146" t="e">
        <f>AP370/AO370*100</f>
        <v>#DIV/0!</v>
      </c>
      <c r="AR370" s="372"/>
    </row>
    <row r="371" spans="1:44" ht="31.9" customHeight="1" x14ac:dyDescent="0.25">
      <c r="A371" s="370"/>
      <c r="B371" s="371"/>
      <c r="C371" s="371"/>
      <c r="D371" s="178" t="s">
        <v>37</v>
      </c>
      <c r="E371" s="281">
        <f t="shared" si="1083"/>
        <v>0</v>
      </c>
      <c r="F371" s="281">
        <f t="shared" si="1084"/>
        <v>0</v>
      </c>
      <c r="G371" s="252" t="e">
        <f t="shared" si="1015"/>
        <v>#DIV/0!</v>
      </c>
      <c r="H371" s="142"/>
      <c r="I371" s="142"/>
      <c r="J371" s="149"/>
      <c r="K371" s="142"/>
      <c r="L371" s="142"/>
      <c r="M371" s="149"/>
      <c r="N371" s="142"/>
      <c r="O371" s="142"/>
      <c r="P371" s="149"/>
      <c r="Q371" s="142"/>
      <c r="R371" s="269"/>
      <c r="S371" s="149"/>
      <c r="T371" s="142"/>
      <c r="U371" s="142"/>
      <c r="V371" s="149"/>
      <c r="W371" s="142"/>
      <c r="X371" s="142"/>
      <c r="Y371" s="149"/>
      <c r="Z371" s="142"/>
      <c r="AA371" s="142"/>
      <c r="AB371" s="149"/>
      <c r="AC371" s="142"/>
      <c r="AD371" s="142"/>
      <c r="AE371" s="149"/>
      <c r="AF371" s="142"/>
      <c r="AG371" s="142"/>
      <c r="AH371" s="149"/>
      <c r="AI371" s="142"/>
      <c r="AJ371" s="142"/>
      <c r="AK371" s="149"/>
      <c r="AL371" s="142"/>
      <c r="AM371" s="142"/>
      <c r="AN371" s="149"/>
      <c r="AO371" s="272"/>
      <c r="AP371" s="142"/>
      <c r="AQ371" s="149"/>
      <c r="AR371" s="373"/>
    </row>
    <row r="372" spans="1:44" ht="34.9" customHeight="1" x14ac:dyDescent="0.2">
      <c r="A372" s="370"/>
      <c r="B372" s="371"/>
      <c r="C372" s="371"/>
      <c r="D372" s="178" t="s">
        <v>2</v>
      </c>
      <c r="E372" s="281">
        <f t="shared" si="1083"/>
        <v>0</v>
      </c>
      <c r="F372" s="281">
        <f t="shared" si="1084"/>
        <v>0</v>
      </c>
      <c r="G372" s="252" t="e">
        <f t="shared" si="1015"/>
        <v>#DIV/0!</v>
      </c>
      <c r="H372" s="142"/>
      <c r="I372" s="142"/>
      <c r="J372" s="149"/>
      <c r="K372" s="142"/>
      <c r="L372" s="142"/>
      <c r="M372" s="149"/>
      <c r="N372" s="142"/>
      <c r="O372" s="142"/>
      <c r="P372" s="149"/>
      <c r="Q372" s="142"/>
      <c r="R372" s="265"/>
      <c r="S372" s="149"/>
      <c r="T372" s="142"/>
      <c r="U372" s="142"/>
      <c r="V372" s="149"/>
      <c r="W372" s="142"/>
      <c r="X372" s="142"/>
      <c r="Y372" s="149"/>
      <c r="Z372" s="142"/>
      <c r="AA372" s="142"/>
      <c r="AB372" s="149"/>
      <c r="AC372" s="142"/>
      <c r="AD372" s="142"/>
      <c r="AE372" s="149"/>
      <c r="AF372" s="142"/>
      <c r="AG372" s="142"/>
      <c r="AH372" s="149"/>
      <c r="AI372" s="142"/>
      <c r="AJ372" s="142"/>
      <c r="AK372" s="149"/>
      <c r="AL372" s="142"/>
      <c r="AM372" s="142"/>
      <c r="AN372" s="149"/>
      <c r="AO372" s="270"/>
      <c r="AP372" s="142"/>
      <c r="AQ372" s="149"/>
      <c r="AR372" s="373"/>
    </row>
    <row r="373" spans="1:44" ht="21.75" customHeight="1" x14ac:dyDescent="0.25">
      <c r="A373" s="370"/>
      <c r="B373" s="371"/>
      <c r="C373" s="371"/>
      <c r="D373" s="179" t="s">
        <v>43</v>
      </c>
      <c r="E373" s="281">
        <f t="shared" si="1083"/>
        <v>2496.1214</v>
      </c>
      <c r="F373" s="281">
        <f t="shared" si="1084"/>
        <v>1849.6646600000001</v>
      </c>
      <c r="G373" s="252">
        <f t="shared" si="1015"/>
        <v>0.74101550509522496</v>
      </c>
      <c r="H373" s="142">
        <v>92.450119999999998</v>
      </c>
      <c r="I373" s="142">
        <v>92.450119999999998</v>
      </c>
      <c r="J373" s="149"/>
      <c r="K373" s="142"/>
      <c r="L373" s="142"/>
      <c r="M373" s="149"/>
      <c r="N373" s="142">
        <f>874.95607-92.45012</f>
        <v>782.50594999999998</v>
      </c>
      <c r="O373" s="142">
        <f>874.95607-92.45012</f>
        <v>782.50594999999998</v>
      </c>
      <c r="P373" s="149"/>
      <c r="Q373" s="142">
        <v>359.39145000000002</v>
      </c>
      <c r="R373" s="142">
        <v>359.39145000000002</v>
      </c>
      <c r="S373" s="149"/>
      <c r="T373" s="142">
        <v>288.38792999999998</v>
      </c>
      <c r="U373" s="142">
        <v>288.38792999999998</v>
      </c>
      <c r="V373" s="149"/>
      <c r="W373" s="142">
        <v>276.52710000000002</v>
      </c>
      <c r="X373" s="142">
        <v>276.52710000000002</v>
      </c>
      <c r="Y373" s="149"/>
      <c r="Z373" s="142">
        <v>50.40211</v>
      </c>
      <c r="AA373" s="142">
        <v>50.40211</v>
      </c>
      <c r="AB373" s="149"/>
      <c r="AC373" s="142">
        <v>216.2</v>
      </c>
      <c r="AD373" s="142"/>
      <c r="AE373" s="149"/>
      <c r="AF373" s="142">
        <v>216.2</v>
      </c>
      <c r="AG373" s="142"/>
      <c r="AH373" s="149"/>
      <c r="AI373" s="142">
        <v>214.05673999999999</v>
      </c>
      <c r="AJ373" s="142"/>
      <c r="AK373" s="149"/>
      <c r="AL373" s="142"/>
      <c r="AM373" s="142"/>
      <c r="AN373" s="149"/>
      <c r="AO373" s="142"/>
      <c r="AP373" s="142"/>
      <c r="AQ373" s="149"/>
      <c r="AR373" s="373"/>
    </row>
    <row r="374" spans="1:44" ht="34.9" customHeight="1" x14ac:dyDescent="0.25">
      <c r="A374" s="370"/>
      <c r="B374" s="371"/>
      <c r="C374" s="371"/>
      <c r="D374" s="224" t="s">
        <v>265</v>
      </c>
      <c r="E374" s="281">
        <f t="shared" si="1083"/>
        <v>0</v>
      </c>
      <c r="F374" s="281">
        <f t="shared" si="1084"/>
        <v>0</v>
      </c>
      <c r="G374" s="252" t="e">
        <f t="shared" si="1015"/>
        <v>#DIV/0!</v>
      </c>
      <c r="H374" s="142"/>
      <c r="I374" s="142"/>
      <c r="J374" s="149"/>
      <c r="K374" s="142"/>
      <c r="L374" s="142"/>
      <c r="M374" s="149"/>
      <c r="N374" s="142"/>
      <c r="O374" s="142"/>
      <c r="P374" s="149"/>
      <c r="Q374" s="142"/>
      <c r="R374" s="142"/>
      <c r="S374" s="149"/>
      <c r="T374" s="142"/>
      <c r="U374" s="142"/>
      <c r="V374" s="149"/>
      <c r="W374" s="142"/>
      <c r="X374" s="142"/>
      <c r="Y374" s="149"/>
      <c r="Z374" s="142"/>
      <c r="AA374" s="142"/>
      <c r="AB374" s="149"/>
      <c r="AC374" s="142"/>
      <c r="AD374" s="142"/>
      <c r="AE374" s="149"/>
      <c r="AF374" s="142"/>
      <c r="AG374" s="142"/>
      <c r="AH374" s="149"/>
      <c r="AI374" s="142"/>
      <c r="AJ374" s="142"/>
      <c r="AK374" s="149"/>
      <c r="AL374" s="142"/>
      <c r="AM374" s="142"/>
      <c r="AN374" s="149"/>
      <c r="AO374" s="142"/>
      <c r="AP374" s="142"/>
      <c r="AQ374" s="149"/>
      <c r="AR374" s="373"/>
    </row>
    <row r="375" spans="1:44" ht="20.25" customHeight="1" x14ac:dyDescent="0.25">
      <c r="A375" s="380" t="s">
        <v>267</v>
      </c>
      <c r="B375" s="381"/>
      <c r="C375" s="382"/>
      <c r="D375" s="150" t="s">
        <v>41</v>
      </c>
      <c r="E375" s="281">
        <f t="shared" ref="E375:E379" si="1097">H375+K375+N375+Q375+T375+W375+Z375+AC375+AF375+AI375+AL375+AO375</f>
        <v>301730.84669999999</v>
      </c>
      <c r="F375" s="281">
        <f t="shared" ref="F375:F379" si="1098">I375+L375+O375+R375+U375+X375+AA375+AD375+AG375+AJ375+AM375+AP375</f>
        <v>149007.98551</v>
      </c>
      <c r="G375" s="221">
        <f t="shared" si="1015"/>
        <v>0.49384405717773106</v>
      </c>
      <c r="H375" s="146">
        <f>H376+H377+H378</f>
        <v>41453.635450000002</v>
      </c>
      <c r="I375" s="146">
        <f t="shared" ref="I375" si="1099">I376+I377+I378</f>
        <v>41453.635450000002</v>
      </c>
      <c r="J375" s="146">
        <f>I375/H375*100</f>
        <v>100</v>
      </c>
      <c r="K375" s="146">
        <f t="shared" ref="K375:L375" si="1100">K376+K377+K378</f>
        <v>40745.536789999998</v>
      </c>
      <c r="L375" s="146">
        <f t="shared" si="1100"/>
        <v>40745.536789999998</v>
      </c>
      <c r="M375" s="146">
        <f>L375/K375*100</f>
        <v>100</v>
      </c>
      <c r="N375" s="146">
        <f t="shared" ref="N375:O375" si="1101">N376+N377+N378</f>
        <v>7202.5578299999997</v>
      </c>
      <c r="O375" s="146">
        <f t="shared" si="1101"/>
        <v>7202.5578299999997</v>
      </c>
      <c r="P375" s="146">
        <f>O375/N375*100</f>
        <v>100</v>
      </c>
      <c r="Q375" s="146">
        <f t="shared" ref="Q375:R375" si="1102">Q376+Q377+Q378</f>
        <v>30469.047129999999</v>
      </c>
      <c r="R375" s="146">
        <f t="shared" si="1102"/>
        <v>30469.047129999999</v>
      </c>
      <c r="S375" s="146">
        <f>R375/Q375*100</f>
        <v>100</v>
      </c>
      <c r="T375" s="146">
        <f t="shared" ref="T375:U375" si="1103">T376+T377+T378</f>
        <v>2801.9132</v>
      </c>
      <c r="U375" s="146">
        <f t="shared" si="1103"/>
        <v>2801.9132</v>
      </c>
      <c r="V375" s="146">
        <f>U375/T375*100</f>
        <v>100</v>
      </c>
      <c r="W375" s="146">
        <f t="shared" ref="W375:X375" si="1104">W376+W377+W378</f>
        <v>24313.808030000004</v>
      </c>
      <c r="X375" s="146">
        <f t="shared" si="1104"/>
        <v>24313.808030000004</v>
      </c>
      <c r="Y375" s="146">
        <f>X375/W375*100</f>
        <v>100</v>
      </c>
      <c r="Z375" s="146">
        <f t="shared" ref="Z375:AA375" si="1105">Z376+Z377+Z378</f>
        <v>2021.4870799999999</v>
      </c>
      <c r="AA375" s="146">
        <f t="shared" si="1105"/>
        <v>2021.4870799999999</v>
      </c>
      <c r="AB375" s="146">
        <f>AA375/Z375*100</f>
        <v>100</v>
      </c>
      <c r="AC375" s="146">
        <f t="shared" ref="AC375:AD375" si="1106">AC376+AC377+AC378</f>
        <v>12371.213859999998</v>
      </c>
      <c r="AD375" s="146">
        <f t="shared" si="1106"/>
        <v>0</v>
      </c>
      <c r="AE375" s="146">
        <f>AD375/AC375*100</f>
        <v>0</v>
      </c>
      <c r="AF375" s="146">
        <f t="shared" ref="AF375:AG375" si="1107">AF376+AF377+AF378</f>
        <v>41934.60972</v>
      </c>
      <c r="AG375" s="146">
        <f t="shared" si="1107"/>
        <v>0</v>
      </c>
      <c r="AH375" s="146">
        <f>AG375/AF375*100</f>
        <v>0</v>
      </c>
      <c r="AI375" s="146">
        <f t="shared" ref="AI375:AJ375" si="1108">AI376+AI377+AI378</f>
        <v>4522.4785400000001</v>
      </c>
      <c r="AJ375" s="146">
        <f t="shared" si="1108"/>
        <v>0</v>
      </c>
      <c r="AK375" s="146">
        <f>AJ375/AI375*100</f>
        <v>0</v>
      </c>
      <c r="AL375" s="146">
        <f t="shared" ref="AL375:AM375" si="1109">AL376+AL377+AL378</f>
        <v>938.00408000000004</v>
      </c>
      <c r="AM375" s="146">
        <f t="shared" si="1109"/>
        <v>0</v>
      </c>
      <c r="AN375" s="146">
        <f>AM375/AL375*100</f>
        <v>0</v>
      </c>
      <c r="AO375" s="146">
        <f t="shared" ref="AO375:AP375" si="1110">AO376+AO377+AO378</f>
        <v>92956.554990000004</v>
      </c>
      <c r="AP375" s="146">
        <f t="shared" si="1110"/>
        <v>0</v>
      </c>
      <c r="AQ375" s="146">
        <f>AP375/AO375*100</f>
        <v>0</v>
      </c>
      <c r="AR375" s="392"/>
    </row>
    <row r="376" spans="1:44" ht="35.25" customHeight="1" x14ac:dyDescent="0.25">
      <c r="A376" s="383"/>
      <c r="B376" s="384"/>
      <c r="C376" s="385"/>
      <c r="D376" s="178" t="s">
        <v>37</v>
      </c>
      <c r="E376" s="281">
        <f t="shared" si="1097"/>
        <v>0</v>
      </c>
      <c r="F376" s="281">
        <f t="shared" si="1098"/>
        <v>0</v>
      </c>
      <c r="G376" s="221" t="e">
        <f t="shared" si="1015"/>
        <v>#DIV/0!</v>
      </c>
      <c r="H376" s="142">
        <f t="shared" ref="H376:AQ376" si="1111">H301+H231+H146+H36</f>
        <v>0</v>
      </c>
      <c r="I376" s="142">
        <f t="shared" si="1111"/>
        <v>0</v>
      </c>
      <c r="J376" s="142">
        <f t="shared" si="1111"/>
        <v>0</v>
      </c>
      <c r="K376" s="142">
        <f t="shared" si="1111"/>
        <v>0</v>
      </c>
      <c r="L376" s="142">
        <f t="shared" si="1111"/>
        <v>0</v>
      </c>
      <c r="M376" s="142">
        <f t="shared" si="1111"/>
        <v>0</v>
      </c>
      <c r="N376" s="142">
        <f t="shared" si="1111"/>
        <v>0</v>
      </c>
      <c r="O376" s="142">
        <f t="shared" si="1111"/>
        <v>0</v>
      </c>
      <c r="P376" s="142">
        <f t="shared" si="1111"/>
        <v>0</v>
      </c>
      <c r="Q376" s="142">
        <f t="shared" si="1111"/>
        <v>0</v>
      </c>
      <c r="R376" s="142">
        <f t="shared" si="1111"/>
        <v>0</v>
      </c>
      <c r="S376" s="142">
        <f t="shared" si="1111"/>
        <v>0</v>
      </c>
      <c r="T376" s="142">
        <f t="shared" si="1111"/>
        <v>0</v>
      </c>
      <c r="U376" s="142">
        <f t="shared" si="1111"/>
        <v>0</v>
      </c>
      <c r="V376" s="142">
        <f t="shared" si="1111"/>
        <v>0</v>
      </c>
      <c r="W376" s="142">
        <f t="shared" si="1111"/>
        <v>0</v>
      </c>
      <c r="X376" s="142">
        <f t="shared" si="1111"/>
        <v>0</v>
      </c>
      <c r="Y376" s="142">
        <f t="shared" si="1111"/>
        <v>0</v>
      </c>
      <c r="Z376" s="142">
        <f t="shared" si="1111"/>
        <v>0</v>
      </c>
      <c r="AA376" s="142">
        <f t="shared" si="1111"/>
        <v>0</v>
      </c>
      <c r="AB376" s="142">
        <f t="shared" si="1111"/>
        <v>0</v>
      </c>
      <c r="AC376" s="142">
        <f t="shared" si="1111"/>
        <v>0</v>
      </c>
      <c r="AD376" s="142">
        <f t="shared" si="1111"/>
        <v>0</v>
      </c>
      <c r="AE376" s="142">
        <f t="shared" si="1111"/>
        <v>0</v>
      </c>
      <c r="AF376" s="142">
        <f t="shared" si="1111"/>
        <v>0</v>
      </c>
      <c r="AG376" s="142">
        <f t="shared" si="1111"/>
        <v>0</v>
      </c>
      <c r="AH376" s="142">
        <f t="shared" si="1111"/>
        <v>0</v>
      </c>
      <c r="AI376" s="142">
        <f t="shared" si="1111"/>
        <v>0</v>
      </c>
      <c r="AJ376" s="142">
        <f t="shared" si="1111"/>
        <v>0</v>
      </c>
      <c r="AK376" s="142">
        <f t="shared" si="1111"/>
        <v>0</v>
      </c>
      <c r="AL376" s="142">
        <f t="shared" si="1111"/>
        <v>0</v>
      </c>
      <c r="AM376" s="142">
        <f t="shared" si="1111"/>
        <v>0</v>
      </c>
      <c r="AN376" s="142">
        <f t="shared" si="1111"/>
        <v>0</v>
      </c>
      <c r="AO376" s="142">
        <f t="shared" si="1111"/>
        <v>0</v>
      </c>
      <c r="AP376" s="142">
        <f t="shared" si="1111"/>
        <v>0</v>
      </c>
      <c r="AQ376" s="142">
        <f t="shared" si="1111"/>
        <v>0</v>
      </c>
      <c r="AR376" s="393"/>
    </row>
    <row r="377" spans="1:44" ht="33" customHeight="1" x14ac:dyDescent="0.25">
      <c r="A377" s="383"/>
      <c r="B377" s="384"/>
      <c r="C377" s="385"/>
      <c r="D377" s="178" t="s">
        <v>2</v>
      </c>
      <c r="E377" s="281">
        <f t="shared" si="1097"/>
        <v>20804.400000000001</v>
      </c>
      <c r="F377" s="281">
        <f t="shared" si="1098"/>
        <v>392.15999999999997</v>
      </c>
      <c r="G377" s="221">
        <f t="shared" si="1015"/>
        <v>1.8849858683739975E-2</v>
      </c>
      <c r="H377" s="142">
        <f t="shared" ref="H377:AQ377" si="1112">H302+H232+H147+H37</f>
        <v>0</v>
      </c>
      <c r="I377" s="142">
        <f t="shared" si="1112"/>
        <v>0</v>
      </c>
      <c r="J377" s="142">
        <f t="shared" si="1112"/>
        <v>0</v>
      </c>
      <c r="K377" s="142">
        <f t="shared" si="1112"/>
        <v>0</v>
      </c>
      <c r="L377" s="142">
        <f t="shared" si="1112"/>
        <v>0</v>
      </c>
      <c r="M377" s="142">
        <f t="shared" si="1112"/>
        <v>0</v>
      </c>
      <c r="N377" s="142">
        <f t="shared" si="1112"/>
        <v>392.15999999999997</v>
      </c>
      <c r="O377" s="142">
        <f t="shared" si="1112"/>
        <v>392.15999999999997</v>
      </c>
      <c r="P377" s="142">
        <f t="shared" si="1112"/>
        <v>0</v>
      </c>
      <c r="Q377" s="142">
        <f t="shared" si="1112"/>
        <v>0</v>
      </c>
      <c r="R377" s="142">
        <f t="shared" si="1112"/>
        <v>0</v>
      </c>
      <c r="S377" s="142">
        <f t="shared" si="1112"/>
        <v>0</v>
      </c>
      <c r="T377" s="142">
        <f t="shared" si="1112"/>
        <v>0</v>
      </c>
      <c r="U377" s="142">
        <f t="shared" si="1112"/>
        <v>0</v>
      </c>
      <c r="V377" s="142">
        <f t="shared" si="1112"/>
        <v>0</v>
      </c>
      <c r="W377" s="142">
        <f t="shared" si="1112"/>
        <v>0</v>
      </c>
      <c r="X377" s="142">
        <f t="shared" si="1112"/>
        <v>0</v>
      </c>
      <c r="Y377" s="142">
        <f t="shared" si="1112"/>
        <v>0</v>
      </c>
      <c r="Z377" s="142">
        <f t="shared" si="1112"/>
        <v>0</v>
      </c>
      <c r="AA377" s="142">
        <f t="shared" si="1112"/>
        <v>0</v>
      </c>
      <c r="AB377" s="142">
        <f t="shared" si="1112"/>
        <v>0</v>
      </c>
      <c r="AC377" s="142">
        <f t="shared" si="1112"/>
        <v>522.88</v>
      </c>
      <c r="AD377" s="142">
        <f t="shared" si="1112"/>
        <v>0</v>
      </c>
      <c r="AE377" s="142">
        <f t="shared" si="1112"/>
        <v>0</v>
      </c>
      <c r="AF377" s="142">
        <f t="shared" si="1112"/>
        <v>19366.48</v>
      </c>
      <c r="AG377" s="142">
        <f t="shared" si="1112"/>
        <v>0</v>
      </c>
      <c r="AH377" s="142">
        <f t="shared" si="1112"/>
        <v>0</v>
      </c>
      <c r="AI377" s="142">
        <f t="shared" si="1112"/>
        <v>522.88</v>
      </c>
      <c r="AJ377" s="142">
        <f t="shared" si="1112"/>
        <v>0</v>
      </c>
      <c r="AK377" s="142">
        <f t="shared" si="1112"/>
        <v>0</v>
      </c>
      <c r="AL377" s="142">
        <f t="shared" si="1112"/>
        <v>0</v>
      </c>
      <c r="AM377" s="142">
        <f t="shared" si="1112"/>
        <v>0</v>
      </c>
      <c r="AN377" s="142">
        <f t="shared" si="1112"/>
        <v>0</v>
      </c>
      <c r="AO377" s="142">
        <f t="shared" si="1112"/>
        <v>0</v>
      </c>
      <c r="AP377" s="142">
        <f t="shared" si="1112"/>
        <v>0</v>
      </c>
      <c r="AQ377" s="142">
        <f t="shared" si="1112"/>
        <v>0</v>
      </c>
      <c r="AR377" s="393"/>
    </row>
    <row r="378" spans="1:44" ht="19.5" customHeight="1" x14ac:dyDescent="0.25">
      <c r="A378" s="383"/>
      <c r="B378" s="384"/>
      <c r="C378" s="385"/>
      <c r="D378" s="181" t="s">
        <v>43</v>
      </c>
      <c r="E378" s="281">
        <f t="shared" si="1097"/>
        <v>280926.44670000003</v>
      </c>
      <c r="F378" s="281">
        <f t="shared" si="1098"/>
        <v>148615.82551</v>
      </c>
      <c r="G378" s="221">
        <f t="shared" si="1015"/>
        <v>0.52902041532852229</v>
      </c>
      <c r="H378" s="142">
        <f t="shared" ref="H378:AQ378" si="1113">H303+H233+H148+H38</f>
        <v>41453.635450000002</v>
      </c>
      <c r="I378" s="142">
        <f t="shared" si="1113"/>
        <v>41453.635450000002</v>
      </c>
      <c r="J378" s="142">
        <f t="shared" si="1113"/>
        <v>0</v>
      </c>
      <c r="K378" s="142">
        <f t="shared" si="1113"/>
        <v>40745.536789999998</v>
      </c>
      <c r="L378" s="142">
        <f t="shared" si="1113"/>
        <v>40745.536789999998</v>
      </c>
      <c r="M378" s="142">
        <f t="shared" si="1113"/>
        <v>0</v>
      </c>
      <c r="N378" s="142">
        <f t="shared" si="1113"/>
        <v>6810.3978299999999</v>
      </c>
      <c r="O378" s="142">
        <f t="shared" si="1113"/>
        <v>6810.3978299999999</v>
      </c>
      <c r="P378" s="142">
        <f t="shared" si="1113"/>
        <v>0</v>
      </c>
      <c r="Q378" s="142">
        <f t="shared" si="1113"/>
        <v>30469.047129999999</v>
      </c>
      <c r="R378" s="142">
        <f t="shared" si="1113"/>
        <v>30469.047129999999</v>
      </c>
      <c r="S378" s="142">
        <f t="shared" si="1113"/>
        <v>0</v>
      </c>
      <c r="T378" s="142">
        <f t="shared" si="1113"/>
        <v>2801.9132</v>
      </c>
      <c r="U378" s="142">
        <f t="shared" si="1113"/>
        <v>2801.9132</v>
      </c>
      <c r="V378" s="142">
        <f t="shared" si="1113"/>
        <v>0</v>
      </c>
      <c r="W378" s="142">
        <f t="shared" si="1113"/>
        <v>24313.808030000004</v>
      </c>
      <c r="X378" s="142">
        <f t="shared" si="1113"/>
        <v>24313.808030000004</v>
      </c>
      <c r="Y378" s="142">
        <f t="shared" si="1113"/>
        <v>0</v>
      </c>
      <c r="Z378" s="142">
        <f t="shared" si="1113"/>
        <v>2021.4870799999999</v>
      </c>
      <c r="AA378" s="142">
        <f t="shared" si="1113"/>
        <v>2021.4870799999999</v>
      </c>
      <c r="AB378" s="142">
        <f t="shared" si="1113"/>
        <v>0</v>
      </c>
      <c r="AC378" s="142">
        <f t="shared" si="1113"/>
        <v>11848.333859999999</v>
      </c>
      <c r="AD378" s="142">
        <f t="shared" si="1113"/>
        <v>0</v>
      </c>
      <c r="AE378" s="142">
        <f t="shared" si="1113"/>
        <v>0</v>
      </c>
      <c r="AF378" s="142">
        <f t="shared" si="1113"/>
        <v>22568.129720000001</v>
      </c>
      <c r="AG378" s="142">
        <f t="shared" si="1113"/>
        <v>0</v>
      </c>
      <c r="AH378" s="142">
        <f t="shared" si="1113"/>
        <v>0</v>
      </c>
      <c r="AI378" s="142">
        <f t="shared" si="1113"/>
        <v>3999.59854</v>
      </c>
      <c r="AJ378" s="142">
        <f t="shared" si="1113"/>
        <v>0</v>
      </c>
      <c r="AK378" s="142">
        <f t="shared" si="1113"/>
        <v>0</v>
      </c>
      <c r="AL378" s="142">
        <f t="shared" si="1113"/>
        <v>938.00408000000004</v>
      </c>
      <c r="AM378" s="142">
        <f t="shared" si="1113"/>
        <v>0</v>
      </c>
      <c r="AN378" s="142">
        <f t="shared" si="1113"/>
        <v>0</v>
      </c>
      <c r="AO378" s="142">
        <f t="shared" si="1113"/>
        <v>92956.554990000004</v>
      </c>
      <c r="AP378" s="142">
        <f t="shared" si="1113"/>
        <v>0</v>
      </c>
      <c r="AQ378" s="142">
        <f t="shared" si="1113"/>
        <v>0</v>
      </c>
      <c r="AR378" s="393"/>
    </row>
    <row r="379" spans="1:44" ht="34.9" customHeight="1" x14ac:dyDescent="0.25">
      <c r="A379" s="386"/>
      <c r="B379" s="387"/>
      <c r="C379" s="388"/>
      <c r="D379" s="182" t="s">
        <v>265</v>
      </c>
      <c r="E379" s="281">
        <f t="shared" si="1097"/>
        <v>4974.5200000000004</v>
      </c>
      <c r="F379" s="281">
        <f t="shared" si="1098"/>
        <v>1183.66597</v>
      </c>
      <c r="G379" s="221">
        <f t="shared" si="1015"/>
        <v>0.23794576562160769</v>
      </c>
      <c r="H379" s="142">
        <f t="shared" ref="H379:AQ379" si="1114">H304+H234+H149+H39</f>
        <v>0</v>
      </c>
      <c r="I379" s="142">
        <f t="shared" si="1114"/>
        <v>0</v>
      </c>
      <c r="J379" s="142">
        <f t="shared" si="1114"/>
        <v>0</v>
      </c>
      <c r="K379" s="142">
        <f t="shared" si="1114"/>
        <v>200.381</v>
      </c>
      <c r="L379" s="142">
        <f t="shared" si="1114"/>
        <v>200.381</v>
      </c>
      <c r="M379" s="142">
        <f t="shared" si="1114"/>
        <v>0</v>
      </c>
      <c r="N379" s="142">
        <f t="shared" si="1114"/>
        <v>0</v>
      </c>
      <c r="O379" s="142">
        <f t="shared" si="1114"/>
        <v>0</v>
      </c>
      <c r="P379" s="142">
        <f t="shared" si="1114"/>
        <v>0</v>
      </c>
      <c r="Q379" s="142">
        <f t="shared" si="1114"/>
        <v>173.107</v>
      </c>
      <c r="R379" s="142">
        <f t="shared" si="1114"/>
        <v>173.107</v>
      </c>
      <c r="S379" s="142">
        <f t="shared" si="1114"/>
        <v>0</v>
      </c>
      <c r="T379" s="142">
        <f t="shared" si="1114"/>
        <v>0</v>
      </c>
      <c r="U379" s="142">
        <f t="shared" si="1114"/>
        <v>0</v>
      </c>
      <c r="V379" s="142">
        <f t="shared" si="1114"/>
        <v>0</v>
      </c>
      <c r="W379" s="142">
        <f t="shared" si="1114"/>
        <v>0</v>
      </c>
      <c r="X379" s="142">
        <f t="shared" si="1114"/>
        <v>0</v>
      </c>
      <c r="Y379" s="142">
        <f t="shared" si="1114"/>
        <v>0</v>
      </c>
      <c r="Z379" s="142">
        <f t="shared" si="1114"/>
        <v>810.17796999999996</v>
      </c>
      <c r="AA379" s="142">
        <f t="shared" si="1114"/>
        <v>810.17796999999996</v>
      </c>
      <c r="AB379" s="142">
        <f t="shared" si="1114"/>
        <v>0</v>
      </c>
      <c r="AC379" s="142">
        <f t="shared" si="1114"/>
        <v>734.45603000000006</v>
      </c>
      <c r="AD379" s="142">
        <f t="shared" si="1114"/>
        <v>0</v>
      </c>
      <c r="AE379" s="142">
        <f t="shared" si="1114"/>
        <v>0</v>
      </c>
      <c r="AF379" s="142">
        <f t="shared" si="1114"/>
        <v>3056.3980000000001</v>
      </c>
      <c r="AG379" s="142">
        <f t="shared" si="1114"/>
        <v>0</v>
      </c>
      <c r="AH379" s="142">
        <f t="shared" si="1114"/>
        <v>0</v>
      </c>
      <c r="AI379" s="142">
        <f t="shared" si="1114"/>
        <v>0</v>
      </c>
      <c r="AJ379" s="142">
        <f t="shared" si="1114"/>
        <v>0</v>
      </c>
      <c r="AK379" s="142">
        <f t="shared" si="1114"/>
        <v>0</v>
      </c>
      <c r="AL379" s="142">
        <f t="shared" si="1114"/>
        <v>0</v>
      </c>
      <c r="AM379" s="142">
        <f t="shared" si="1114"/>
        <v>0</v>
      </c>
      <c r="AN379" s="142">
        <f t="shared" si="1114"/>
        <v>0</v>
      </c>
      <c r="AO379" s="142">
        <f t="shared" si="1114"/>
        <v>0</v>
      </c>
      <c r="AP379" s="142">
        <f t="shared" si="1114"/>
        <v>0</v>
      </c>
      <c r="AQ379" s="142">
        <f t="shared" si="1114"/>
        <v>0</v>
      </c>
      <c r="AR379" s="393"/>
    </row>
    <row r="380" spans="1:44" ht="15.75" x14ac:dyDescent="0.25">
      <c r="A380" s="479" t="s">
        <v>334</v>
      </c>
      <c r="B380" s="480"/>
      <c r="C380" s="480"/>
      <c r="D380" s="480"/>
      <c r="E380" s="480"/>
      <c r="F380" s="480"/>
      <c r="G380" s="480"/>
      <c r="H380" s="480"/>
      <c r="I380" s="480"/>
      <c r="J380" s="480"/>
      <c r="K380" s="480"/>
      <c r="L380" s="480"/>
      <c r="M380" s="480"/>
      <c r="N380" s="480"/>
      <c r="O380" s="480"/>
      <c r="P380" s="480"/>
      <c r="Q380" s="480"/>
      <c r="R380" s="480"/>
      <c r="S380" s="480"/>
      <c r="T380" s="480"/>
      <c r="U380" s="480"/>
      <c r="V380" s="480"/>
      <c r="W380" s="480"/>
      <c r="X380" s="480"/>
      <c r="Y380" s="480"/>
      <c r="Z380" s="480"/>
      <c r="AA380" s="480"/>
      <c r="AB380" s="480"/>
      <c r="AC380" s="480"/>
      <c r="AD380" s="480"/>
      <c r="AE380" s="480"/>
      <c r="AF380" s="480"/>
      <c r="AG380" s="480"/>
      <c r="AH380" s="480"/>
      <c r="AI380" s="480"/>
      <c r="AJ380" s="480"/>
      <c r="AK380" s="480"/>
      <c r="AL380" s="480"/>
      <c r="AM380" s="480"/>
      <c r="AN380" s="480"/>
      <c r="AO380" s="480"/>
      <c r="AP380" s="480"/>
      <c r="AQ380" s="480"/>
      <c r="AR380" s="481"/>
    </row>
    <row r="381" spans="1:44" ht="22.5" customHeight="1" x14ac:dyDescent="0.25">
      <c r="A381" s="397" t="s">
        <v>6</v>
      </c>
      <c r="B381" s="399" t="s">
        <v>335</v>
      </c>
      <c r="C381" s="399" t="s">
        <v>390</v>
      </c>
      <c r="D381" s="150" t="s">
        <v>41</v>
      </c>
      <c r="E381" s="281">
        <f t="shared" ref="E381:E385" si="1115">H381+K381+N381+Q381+T381+W381+Z381+AC381+AF381+AI381+AL381+AO381</f>
        <v>62687.199999999997</v>
      </c>
      <c r="F381" s="281">
        <f t="shared" ref="F381:F385" si="1116">I381+L381+O381+R381+U381+X381+AA381+AD381+AG381+AJ381+AM381+AP381</f>
        <v>42947.278579999998</v>
      </c>
      <c r="G381" s="221">
        <f t="shared" ref="G381:G400" si="1117">F381/E381</f>
        <v>0.68510443248382447</v>
      </c>
      <c r="H381" s="146">
        <f>H382+H383+H384</f>
        <v>0</v>
      </c>
      <c r="I381" s="146">
        <f t="shared" ref="I381" si="1118">I382+I383+I384</f>
        <v>0</v>
      </c>
      <c r="J381" s="146" t="e">
        <f>I381/H381*100</f>
        <v>#DIV/0!</v>
      </c>
      <c r="K381" s="146">
        <f t="shared" ref="K381:L381" si="1119">K382+K383+K384</f>
        <v>0</v>
      </c>
      <c r="L381" s="146">
        <f t="shared" si="1119"/>
        <v>0</v>
      </c>
      <c r="M381" s="146" t="e">
        <f>L381/K381*100</f>
        <v>#DIV/0!</v>
      </c>
      <c r="N381" s="146">
        <f t="shared" ref="N381:O381" si="1120">N382+N383+N384</f>
        <v>22209.764589999999</v>
      </c>
      <c r="O381" s="146">
        <f t="shared" si="1120"/>
        <v>22209.764589999999</v>
      </c>
      <c r="P381" s="146">
        <f>O381/N381*100</f>
        <v>100</v>
      </c>
      <c r="Q381" s="146">
        <f t="shared" ref="Q381:R381" si="1121">Q382+Q383+Q384</f>
        <v>5718.2589500000004</v>
      </c>
      <c r="R381" s="146">
        <f t="shared" si="1121"/>
        <v>5718.2589500000004</v>
      </c>
      <c r="S381" s="146">
        <f>R381/Q381*100</f>
        <v>100</v>
      </c>
      <c r="T381" s="146">
        <f t="shared" ref="T381:U381" si="1122">T382+T383+T384</f>
        <v>3571.3492999999999</v>
      </c>
      <c r="U381" s="146">
        <f t="shared" si="1122"/>
        <v>3571.3492999999999</v>
      </c>
      <c r="V381" s="146">
        <f>U381/T381*100</f>
        <v>100</v>
      </c>
      <c r="W381" s="146">
        <f t="shared" ref="W381:X381" si="1123">W382+W383+W384</f>
        <v>8148.7907900000009</v>
      </c>
      <c r="X381" s="146">
        <f t="shared" si="1123"/>
        <v>8148.7907900000009</v>
      </c>
      <c r="Y381" s="146">
        <f>X381/W381*100</f>
        <v>100</v>
      </c>
      <c r="Z381" s="146">
        <f t="shared" ref="Z381:AA381" si="1124">Z382+Z383+Z384</f>
        <v>3299.1149500000001</v>
      </c>
      <c r="AA381" s="146">
        <f t="shared" si="1124"/>
        <v>3299.1149500000001</v>
      </c>
      <c r="AB381" s="146">
        <f>AA381/Z381*100</f>
        <v>100</v>
      </c>
      <c r="AC381" s="146">
        <f t="shared" ref="AC381:AD381" si="1125">AC382+AC383+AC384</f>
        <v>1966.74487</v>
      </c>
      <c r="AD381" s="146">
        <f t="shared" si="1125"/>
        <v>0</v>
      </c>
      <c r="AE381" s="146">
        <f>AD381/AC381*100</f>
        <v>0</v>
      </c>
      <c r="AF381" s="146">
        <f t="shared" ref="AF381:AG381" si="1126">AF382+AF383+AF384</f>
        <v>2838.3427299999998</v>
      </c>
      <c r="AG381" s="146">
        <f t="shared" si="1126"/>
        <v>0</v>
      </c>
      <c r="AH381" s="146">
        <f>AG381/AF381*100</f>
        <v>0</v>
      </c>
      <c r="AI381" s="146">
        <f t="shared" ref="AI381:AJ381" si="1127">AI382+AI383+AI384</f>
        <v>3840.5506999999998</v>
      </c>
      <c r="AJ381" s="146">
        <f t="shared" si="1127"/>
        <v>0</v>
      </c>
      <c r="AK381" s="146">
        <f>AJ381/AI381*100</f>
        <v>0</v>
      </c>
      <c r="AL381" s="146">
        <f t="shared" ref="AL381:AM381" si="1128">AL382+AL383+AL384</f>
        <v>5615.4</v>
      </c>
      <c r="AM381" s="146">
        <f t="shared" si="1128"/>
        <v>0</v>
      </c>
      <c r="AN381" s="146">
        <f>AM381/AL381*100</f>
        <v>0</v>
      </c>
      <c r="AO381" s="146">
        <f t="shared" ref="AO381:AP381" si="1129">AO382+AO383+AO384</f>
        <v>5478.8831200000004</v>
      </c>
      <c r="AP381" s="146">
        <f t="shared" si="1129"/>
        <v>0</v>
      </c>
      <c r="AQ381" s="146">
        <f>AP381/AO381*100</f>
        <v>0</v>
      </c>
      <c r="AR381" s="372"/>
    </row>
    <row r="382" spans="1:44" ht="36.75" customHeight="1" x14ac:dyDescent="0.25">
      <c r="A382" s="398"/>
      <c r="B382" s="400"/>
      <c r="C382" s="400"/>
      <c r="D382" s="178" t="s">
        <v>37</v>
      </c>
      <c r="E382" s="281">
        <f t="shared" si="1115"/>
        <v>0</v>
      </c>
      <c r="F382" s="281">
        <f t="shared" si="1116"/>
        <v>0</v>
      </c>
      <c r="G382" s="221" t="e">
        <f t="shared" si="1117"/>
        <v>#DIV/0!</v>
      </c>
      <c r="H382" s="142">
        <f>H387+H392</f>
        <v>0</v>
      </c>
      <c r="I382" s="142">
        <f t="shared" ref="I382:AQ382" si="1130">I387+I392</f>
        <v>0</v>
      </c>
      <c r="J382" s="142">
        <f t="shared" si="1130"/>
        <v>0</v>
      </c>
      <c r="K382" s="142">
        <f t="shared" si="1130"/>
        <v>0</v>
      </c>
      <c r="L382" s="142">
        <f t="shared" si="1130"/>
        <v>0</v>
      </c>
      <c r="M382" s="142">
        <f t="shared" si="1130"/>
        <v>0</v>
      </c>
      <c r="N382" s="142">
        <f t="shared" si="1130"/>
        <v>0</v>
      </c>
      <c r="O382" s="142">
        <f t="shared" si="1130"/>
        <v>0</v>
      </c>
      <c r="P382" s="142">
        <f t="shared" si="1130"/>
        <v>0</v>
      </c>
      <c r="Q382" s="142">
        <f t="shared" si="1130"/>
        <v>0</v>
      </c>
      <c r="R382" s="142">
        <f t="shared" si="1130"/>
        <v>0</v>
      </c>
      <c r="S382" s="142">
        <f t="shared" si="1130"/>
        <v>0</v>
      </c>
      <c r="T382" s="142">
        <f t="shared" si="1130"/>
        <v>0</v>
      </c>
      <c r="U382" s="142">
        <f t="shared" si="1130"/>
        <v>0</v>
      </c>
      <c r="V382" s="142">
        <f t="shared" si="1130"/>
        <v>0</v>
      </c>
      <c r="W382" s="142">
        <f t="shared" si="1130"/>
        <v>0</v>
      </c>
      <c r="X382" s="142">
        <f t="shared" si="1130"/>
        <v>0</v>
      </c>
      <c r="Y382" s="142">
        <f t="shared" si="1130"/>
        <v>0</v>
      </c>
      <c r="Z382" s="142">
        <f t="shared" si="1130"/>
        <v>0</v>
      </c>
      <c r="AA382" s="142">
        <f t="shared" si="1130"/>
        <v>0</v>
      </c>
      <c r="AB382" s="142">
        <f t="shared" si="1130"/>
        <v>0</v>
      </c>
      <c r="AC382" s="142">
        <f t="shared" si="1130"/>
        <v>0</v>
      </c>
      <c r="AD382" s="142">
        <f t="shared" si="1130"/>
        <v>0</v>
      </c>
      <c r="AE382" s="142">
        <f t="shared" si="1130"/>
        <v>0</v>
      </c>
      <c r="AF382" s="142">
        <f t="shared" si="1130"/>
        <v>0</v>
      </c>
      <c r="AG382" s="142">
        <f t="shared" si="1130"/>
        <v>0</v>
      </c>
      <c r="AH382" s="142">
        <f t="shared" si="1130"/>
        <v>0</v>
      </c>
      <c r="AI382" s="142">
        <f t="shared" si="1130"/>
        <v>0</v>
      </c>
      <c r="AJ382" s="142">
        <f t="shared" si="1130"/>
        <v>0</v>
      </c>
      <c r="AK382" s="142">
        <f t="shared" si="1130"/>
        <v>0</v>
      </c>
      <c r="AL382" s="142">
        <f t="shared" si="1130"/>
        <v>0</v>
      </c>
      <c r="AM382" s="142">
        <f t="shared" si="1130"/>
        <v>0</v>
      </c>
      <c r="AN382" s="142">
        <f t="shared" si="1130"/>
        <v>0</v>
      </c>
      <c r="AO382" s="142">
        <f t="shared" si="1130"/>
        <v>0</v>
      </c>
      <c r="AP382" s="142">
        <f t="shared" si="1130"/>
        <v>0</v>
      </c>
      <c r="AQ382" s="142">
        <f t="shared" si="1130"/>
        <v>0</v>
      </c>
      <c r="AR382" s="373"/>
    </row>
    <row r="383" spans="1:44" ht="35.450000000000003" customHeight="1" x14ac:dyDescent="0.25">
      <c r="A383" s="398"/>
      <c r="B383" s="400"/>
      <c r="C383" s="400"/>
      <c r="D383" s="178" t="s">
        <v>2</v>
      </c>
      <c r="E383" s="281">
        <f t="shared" si="1115"/>
        <v>52919.8</v>
      </c>
      <c r="F383" s="281">
        <f t="shared" si="1116"/>
        <v>36866.298110000003</v>
      </c>
      <c r="G383" s="221">
        <f t="shared" si="1117"/>
        <v>0.69664469839266208</v>
      </c>
      <c r="H383" s="142">
        <f t="shared" ref="H383:AQ383" si="1131">H388+H393</f>
        <v>0</v>
      </c>
      <c r="I383" s="142">
        <f t="shared" si="1131"/>
        <v>0</v>
      </c>
      <c r="J383" s="142">
        <f t="shared" si="1131"/>
        <v>0</v>
      </c>
      <c r="K383" s="142">
        <f t="shared" si="1131"/>
        <v>0</v>
      </c>
      <c r="L383" s="142">
        <f t="shared" si="1131"/>
        <v>0</v>
      </c>
      <c r="M383" s="142">
        <f t="shared" si="1131"/>
        <v>0</v>
      </c>
      <c r="N383" s="142">
        <f t="shared" si="1131"/>
        <v>19062.588489999998</v>
      </c>
      <c r="O383" s="142">
        <f t="shared" si="1131"/>
        <v>19062.588489999998</v>
      </c>
      <c r="P383" s="142">
        <f t="shared" si="1131"/>
        <v>0</v>
      </c>
      <c r="Q383" s="142">
        <f t="shared" si="1131"/>
        <v>4554.5200000000004</v>
      </c>
      <c r="R383" s="142">
        <f t="shared" si="1131"/>
        <v>4554.5200000000004</v>
      </c>
      <c r="S383" s="142">
        <f t="shared" si="1131"/>
        <v>0</v>
      </c>
      <c r="T383" s="142">
        <f t="shared" si="1131"/>
        <v>3571.3492999999999</v>
      </c>
      <c r="U383" s="142">
        <f t="shared" si="1131"/>
        <v>3571.3492999999999</v>
      </c>
      <c r="V383" s="142">
        <f t="shared" si="1131"/>
        <v>0</v>
      </c>
      <c r="W383" s="142">
        <f t="shared" si="1131"/>
        <v>6671.9698800000006</v>
      </c>
      <c r="X383" s="142">
        <f t="shared" si="1131"/>
        <v>6671.9698800000006</v>
      </c>
      <c r="Y383" s="142">
        <f t="shared" si="1131"/>
        <v>0</v>
      </c>
      <c r="Z383" s="142">
        <f t="shared" si="1131"/>
        <v>3005.8704400000001</v>
      </c>
      <c r="AA383" s="142">
        <f t="shared" si="1131"/>
        <v>3005.8704400000001</v>
      </c>
      <c r="AB383" s="142">
        <f t="shared" si="1131"/>
        <v>0</v>
      </c>
      <c r="AC383" s="142">
        <f t="shared" si="1131"/>
        <v>1537.45857</v>
      </c>
      <c r="AD383" s="142">
        <f t="shared" si="1131"/>
        <v>0</v>
      </c>
      <c r="AE383" s="142">
        <f t="shared" si="1131"/>
        <v>0</v>
      </c>
      <c r="AF383" s="142">
        <f t="shared" si="1131"/>
        <v>2259.5960399999999</v>
      </c>
      <c r="AG383" s="142">
        <f t="shared" si="1131"/>
        <v>0</v>
      </c>
      <c r="AH383" s="142">
        <f t="shared" si="1131"/>
        <v>0</v>
      </c>
      <c r="AI383" s="142">
        <f t="shared" si="1131"/>
        <v>2953.5506999999998</v>
      </c>
      <c r="AJ383" s="142">
        <f t="shared" si="1131"/>
        <v>0</v>
      </c>
      <c r="AK383" s="142">
        <f t="shared" si="1131"/>
        <v>0</v>
      </c>
      <c r="AL383" s="142">
        <f t="shared" si="1131"/>
        <v>4728.3999999999996</v>
      </c>
      <c r="AM383" s="142">
        <f t="shared" si="1131"/>
        <v>0</v>
      </c>
      <c r="AN383" s="142">
        <f t="shared" si="1131"/>
        <v>0</v>
      </c>
      <c r="AO383" s="142">
        <f t="shared" si="1131"/>
        <v>4574.49658</v>
      </c>
      <c r="AP383" s="142">
        <f t="shared" si="1131"/>
        <v>0</v>
      </c>
      <c r="AQ383" s="142">
        <f t="shared" si="1131"/>
        <v>0</v>
      </c>
      <c r="AR383" s="373"/>
    </row>
    <row r="384" spans="1:44" ht="22.5" customHeight="1" x14ac:dyDescent="0.25">
      <c r="A384" s="398"/>
      <c r="B384" s="400"/>
      <c r="C384" s="400"/>
      <c r="D384" s="181" t="s">
        <v>43</v>
      </c>
      <c r="E384" s="281">
        <f t="shared" si="1115"/>
        <v>9767.4</v>
      </c>
      <c r="F384" s="281">
        <f t="shared" si="1116"/>
        <v>6080.9804700000004</v>
      </c>
      <c r="G384" s="221">
        <f t="shared" si="1117"/>
        <v>0.62257924012531485</v>
      </c>
      <c r="H384" s="142">
        <f t="shared" ref="H384:AQ384" si="1132">H389+H394</f>
        <v>0</v>
      </c>
      <c r="I384" s="142">
        <f t="shared" si="1132"/>
        <v>0</v>
      </c>
      <c r="J384" s="142">
        <f t="shared" si="1132"/>
        <v>0</v>
      </c>
      <c r="K384" s="142">
        <f t="shared" si="1132"/>
        <v>0</v>
      </c>
      <c r="L384" s="142">
        <f t="shared" si="1132"/>
        <v>0</v>
      </c>
      <c r="M384" s="142">
        <f t="shared" si="1132"/>
        <v>0</v>
      </c>
      <c r="N384" s="142">
        <f t="shared" si="1132"/>
        <v>3147.1761000000001</v>
      </c>
      <c r="O384" s="142">
        <f t="shared" si="1132"/>
        <v>3147.1761000000001</v>
      </c>
      <c r="P384" s="142">
        <f t="shared" si="1132"/>
        <v>0</v>
      </c>
      <c r="Q384" s="142">
        <f t="shared" si="1132"/>
        <v>1163.7389499999999</v>
      </c>
      <c r="R384" s="142">
        <f t="shared" si="1132"/>
        <v>1163.7389499999999</v>
      </c>
      <c r="S384" s="142">
        <f t="shared" si="1132"/>
        <v>0</v>
      </c>
      <c r="T384" s="142">
        <f t="shared" si="1132"/>
        <v>0</v>
      </c>
      <c r="U384" s="142">
        <f t="shared" si="1132"/>
        <v>0</v>
      </c>
      <c r="V384" s="142">
        <f t="shared" si="1132"/>
        <v>0</v>
      </c>
      <c r="W384" s="142">
        <f t="shared" si="1132"/>
        <v>1476.8209099999999</v>
      </c>
      <c r="X384" s="142">
        <f t="shared" si="1132"/>
        <v>1476.8209099999999</v>
      </c>
      <c r="Y384" s="142">
        <f t="shared" si="1132"/>
        <v>0</v>
      </c>
      <c r="Z384" s="142">
        <f t="shared" si="1132"/>
        <v>293.24450999999999</v>
      </c>
      <c r="AA384" s="142">
        <f t="shared" si="1132"/>
        <v>293.24450999999999</v>
      </c>
      <c r="AB384" s="142">
        <f t="shared" si="1132"/>
        <v>0</v>
      </c>
      <c r="AC384" s="142">
        <f t="shared" si="1132"/>
        <v>429.28629999999998</v>
      </c>
      <c r="AD384" s="142">
        <f t="shared" si="1132"/>
        <v>0</v>
      </c>
      <c r="AE384" s="142">
        <f t="shared" si="1132"/>
        <v>0</v>
      </c>
      <c r="AF384" s="142">
        <f t="shared" si="1132"/>
        <v>578.74668999999994</v>
      </c>
      <c r="AG384" s="142">
        <f t="shared" si="1132"/>
        <v>0</v>
      </c>
      <c r="AH384" s="142">
        <f t="shared" si="1132"/>
        <v>0</v>
      </c>
      <c r="AI384" s="142">
        <f t="shared" si="1132"/>
        <v>887</v>
      </c>
      <c r="AJ384" s="142">
        <f t="shared" si="1132"/>
        <v>0</v>
      </c>
      <c r="AK384" s="142">
        <f t="shared" si="1132"/>
        <v>0</v>
      </c>
      <c r="AL384" s="142">
        <f t="shared" si="1132"/>
        <v>887</v>
      </c>
      <c r="AM384" s="142">
        <f t="shared" si="1132"/>
        <v>0</v>
      </c>
      <c r="AN384" s="142">
        <f t="shared" si="1132"/>
        <v>0</v>
      </c>
      <c r="AO384" s="142">
        <f t="shared" si="1132"/>
        <v>904.38653999999997</v>
      </c>
      <c r="AP384" s="142">
        <f t="shared" si="1132"/>
        <v>0</v>
      </c>
      <c r="AQ384" s="142">
        <f t="shared" si="1132"/>
        <v>0</v>
      </c>
      <c r="AR384" s="373"/>
    </row>
    <row r="385" spans="1:44" ht="38.450000000000003" customHeight="1" x14ac:dyDescent="0.25">
      <c r="A385" s="398"/>
      <c r="B385" s="400"/>
      <c r="C385" s="400"/>
      <c r="D385" s="182" t="s">
        <v>265</v>
      </c>
      <c r="E385" s="281">
        <f t="shared" si="1115"/>
        <v>0</v>
      </c>
      <c r="F385" s="281">
        <f t="shared" si="1116"/>
        <v>0</v>
      </c>
      <c r="G385" s="221" t="e">
        <f t="shared" si="1117"/>
        <v>#DIV/0!</v>
      </c>
      <c r="H385" s="142">
        <f t="shared" ref="H385:AQ385" si="1133">H390+H395</f>
        <v>0</v>
      </c>
      <c r="I385" s="142">
        <f t="shared" si="1133"/>
        <v>0</v>
      </c>
      <c r="J385" s="142">
        <f t="shared" si="1133"/>
        <v>0</v>
      </c>
      <c r="K385" s="142">
        <f t="shared" si="1133"/>
        <v>0</v>
      </c>
      <c r="L385" s="142">
        <f t="shared" si="1133"/>
        <v>0</v>
      </c>
      <c r="M385" s="142">
        <f t="shared" si="1133"/>
        <v>0</v>
      </c>
      <c r="N385" s="142">
        <f t="shared" si="1133"/>
        <v>0</v>
      </c>
      <c r="O385" s="142">
        <f t="shared" si="1133"/>
        <v>0</v>
      </c>
      <c r="P385" s="142">
        <f t="shared" si="1133"/>
        <v>0</v>
      </c>
      <c r="Q385" s="142">
        <f t="shared" si="1133"/>
        <v>0</v>
      </c>
      <c r="R385" s="142">
        <f t="shared" si="1133"/>
        <v>0</v>
      </c>
      <c r="S385" s="142">
        <f t="shared" si="1133"/>
        <v>0</v>
      </c>
      <c r="T385" s="142">
        <f t="shared" si="1133"/>
        <v>0</v>
      </c>
      <c r="U385" s="142">
        <f t="shared" si="1133"/>
        <v>0</v>
      </c>
      <c r="V385" s="142">
        <f t="shared" si="1133"/>
        <v>0</v>
      </c>
      <c r="W385" s="142">
        <f t="shared" si="1133"/>
        <v>0</v>
      </c>
      <c r="X385" s="142">
        <f t="shared" si="1133"/>
        <v>0</v>
      </c>
      <c r="Y385" s="142">
        <f t="shared" si="1133"/>
        <v>0</v>
      </c>
      <c r="Z385" s="142">
        <f t="shared" si="1133"/>
        <v>0</v>
      </c>
      <c r="AA385" s="142">
        <f t="shared" si="1133"/>
        <v>0</v>
      </c>
      <c r="AB385" s="142">
        <f t="shared" si="1133"/>
        <v>0</v>
      </c>
      <c r="AC385" s="142">
        <f t="shared" si="1133"/>
        <v>0</v>
      </c>
      <c r="AD385" s="142">
        <f t="shared" si="1133"/>
        <v>0</v>
      </c>
      <c r="AE385" s="142">
        <f t="shared" si="1133"/>
        <v>0</v>
      </c>
      <c r="AF385" s="142">
        <f t="shared" si="1133"/>
        <v>0</v>
      </c>
      <c r="AG385" s="142">
        <f t="shared" si="1133"/>
        <v>0</v>
      </c>
      <c r="AH385" s="142">
        <f t="shared" si="1133"/>
        <v>0</v>
      </c>
      <c r="AI385" s="142">
        <f t="shared" si="1133"/>
        <v>0</v>
      </c>
      <c r="AJ385" s="142">
        <f t="shared" si="1133"/>
        <v>0</v>
      </c>
      <c r="AK385" s="142">
        <f t="shared" si="1133"/>
        <v>0</v>
      </c>
      <c r="AL385" s="142">
        <f t="shared" si="1133"/>
        <v>0</v>
      </c>
      <c r="AM385" s="142">
        <f t="shared" si="1133"/>
        <v>0</v>
      </c>
      <c r="AN385" s="142">
        <f t="shared" si="1133"/>
        <v>0</v>
      </c>
      <c r="AO385" s="142">
        <f t="shared" si="1133"/>
        <v>0</v>
      </c>
      <c r="AP385" s="142">
        <f t="shared" si="1133"/>
        <v>0</v>
      </c>
      <c r="AQ385" s="142">
        <f t="shared" si="1133"/>
        <v>0</v>
      </c>
      <c r="AR385" s="373"/>
    </row>
    <row r="386" spans="1:44" ht="22.5" customHeight="1" x14ac:dyDescent="0.25">
      <c r="A386" s="397" t="s">
        <v>262</v>
      </c>
      <c r="B386" s="399" t="s">
        <v>336</v>
      </c>
      <c r="C386" s="399" t="s">
        <v>390</v>
      </c>
      <c r="D386" s="150" t="s">
        <v>41</v>
      </c>
      <c r="E386" s="281">
        <f t="shared" ref="E386:E390" si="1134">H386+K386+N386+Q386+T386+W386+Z386+AC386+AF386+AI386+AL386+AO386</f>
        <v>38741.800000000003</v>
      </c>
      <c r="F386" s="281">
        <f t="shared" ref="F386:F390" si="1135">I386+L386+O386+R386+U386+X386+AA386+AD386+AG386+AJ386+AM386+AP386</f>
        <v>27744.827380000002</v>
      </c>
      <c r="G386" s="252">
        <f t="shared" si="1117"/>
        <v>0.71614709125543985</v>
      </c>
      <c r="H386" s="146">
        <f>H387+H388+H389</f>
        <v>0</v>
      </c>
      <c r="I386" s="146">
        <f t="shared" ref="I386" si="1136">I387+I388+I389</f>
        <v>0</v>
      </c>
      <c r="J386" s="146" t="e">
        <f>I386/H386*100</f>
        <v>#DIV/0!</v>
      </c>
      <c r="K386" s="146">
        <f t="shared" ref="K386:L386" si="1137">K387+K388+K389</f>
        <v>0</v>
      </c>
      <c r="L386" s="146">
        <f t="shared" si="1137"/>
        <v>0</v>
      </c>
      <c r="M386" s="146" t="e">
        <f>L386/K386*100</f>
        <v>#DIV/0!</v>
      </c>
      <c r="N386" s="146">
        <f t="shared" ref="N386:O386" si="1138">N387+N388+N389</f>
        <v>14341.824329999999</v>
      </c>
      <c r="O386" s="146">
        <f t="shared" si="1138"/>
        <v>14341.824329999999</v>
      </c>
      <c r="P386" s="146">
        <f>O386/N386*100</f>
        <v>100</v>
      </c>
      <c r="Q386" s="146">
        <f t="shared" ref="Q386:R386" si="1139">Q387+Q388+Q389</f>
        <v>4554.5200000000004</v>
      </c>
      <c r="R386" s="146">
        <f t="shared" si="1139"/>
        <v>4554.5200000000004</v>
      </c>
      <c r="S386" s="146">
        <f>R386/Q386*100</f>
        <v>100</v>
      </c>
      <c r="T386" s="146">
        <f t="shared" ref="T386:U386" si="1140">T387+T388+T389</f>
        <v>3571.3492999999999</v>
      </c>
      <c r="U386" s="146">
        <f t="shared" si="1140"/>
        <v>3571.3492999999999</v>
      </c>
      <c r="V386" s="146">
        <f>U386/T386*100</f>
        <v>100</v>
      </c>
      <c r="W386" s="146">
        <f t="shared" ref="W386:X386" si="1141">W387+W388+W389</f>
        <v>2711.1300799999999</v>
      </c>
      <c r="X386" s="146">
        <f t="shared" si="1141"/>
        <v>2711.1300799999999</v>
      </c>
      <c r="Y386" s="146">
        <f>X386/W386*100</f>
        <v>100</v>
      </c>
      <c r="Z386" s="146">
        <f t="shared" ref="Z386:AA386" si="1142">Z387+Z388+Z389</f>
        <v>2566.0036700000001</v>
      </c>
      <c r="AA386" s="146">
        <f t="shared" si="1142"/>
        <v>2566.0036700000001</v>
      </c>
      <c r="AB386" s="146">
        <f>AA386/Z386*100</f>
        <v>100</v>
      </c>
      <c r="AC386" s="146">
        <f t="shared" ref="AC386:AD386" si="1143">AC387+AC388+AC389</f>
        <v>880.45857000000001</v>
      </c>
      <c r="AD386" s="146">
        <f t="shared" si="1143"/>
        <v>0</v>
      </c>
      <c r="AE386" s="146">
        <f>AD386/AC386*100</f>
        <v>0</v>
      </c>
      <c r="AF386" s="146">
        <f t="shared" ref="AF386:AG386" si="1144">AF387+AF388+AF389</f>
        <v>1600</v>
      </c>
      <c r="AG386" s="146">
        <f t="shared" si="1144"/>
        <v>0</v>
      </c>
      <c r="AH386" s="146">
        <f>AG386/AF386*100</f>
        <v>0</v>
      </c>
      <c r="AI386" s="146">
        <f t="shared" ref="AI386:AJ386" si="1145">AI387+AI388+AI389</f>
        <v>1621.6506999999999</v>
      </c>
      <c r="AJ386" s="146">
        <f t="shared" si="1145"/>
        <v>0</v>
      </c>
      <c r="AK386" s="146">
        <f>AJ386/AI386*100</f>
        <v>0</v>
      </c>
      <c r="AL386" s="146">
        <f t="shared" ref="AL386:AM386" si="1146">AL387+AL388+AL389</f>
        <v>3396.5</v>
      </c>
      <c r="AM386" s="146">
        <f t="shared" si="1146"/>
        <v>0</v>
      </c>
      <c r="AN386" s="146">
        <f>AM386/AL386*100</f>
        <v>0</v>
      </c>
      <c r="AO386" s="146">
        <f t="shared" ref="AO386:AP386" si="1147">AO387+AO388+AO389</f>
        <v>3498.3633500000001</v>
      </c>
      <c r="AP386" s="146">
        <f t="shared" si="1147"/>
        <v>0</v>
      </c>
      <c r="AQ386" s="146">
        <f>AP386/AO386*100</f>
        <v>0</v>
      </c>
      <c r="AR386" s="372"/>
    </row>
    <row r="387" spans="1:44" ht="36.75" customHeight="1" x14ac:dyDescent="0.2">
      <c r="A387" s="398"/>
      <c r="B387" s="400"/>
      <c r="C387" s="400"/>
      <c r="D387" s="178" t="s">
        <v>37</v>
      </c>
      <c r="E387" s="281">
        <f t="shared" si="1134"/>
        <v>0</v>
      </c>
      <c r="F387" s="281">
        <f t="shared" si="1135"/>
        <v>0</v>
      </c>
      <c r="G387" s="252" t="e">
        <f t="shared" si="1117"/>
        <v>#DIV/0!</v>
      </c>
      <c r="H387" s="142"/>
      <c r="I387" s="142"/>
      <c r="J387" s="149"/>
      <c r="K387" s="142"/>
      <c r="L387" s="142"/>
      <c r="M387" s="149"/>
      <c r="N387" s="142"/>
      <c r="O387" s="142"/>
      <c r="P387" s="149"/>
      <c r="Q387" s="270"/>
      <c r="R387" s="271"/>
      <c r="S387" s="149"/>
      <c r="T387" s="142"/>
      <c r="U387" s="142"/>
      <c r="V387" s="149"/>
      <c r="W387" s="142"/>
      <c r="X387" s="142"/>
      <c r="Y387" s="149"/>
      <c r="Z387" s="142"/>
      <c r="AA387" s="142"/>
      <c r="AB387" s="149"/>
      <c r="AC387" s="142"/>
      <c r="AD387" s="142"/>
      <c r="AE387" s="149"/>
      <c r="AF387" s="142"/>
      <c r="AG387" s="142"/>
      <c r="AH387" s="149"/>
      <c r="AI387" s="142"/>
      <c r="AJ387" s="142"/>
      <c r="AK387" s="149"/>
      <c r="AL387" s="142"/>
      <c r="AM387" s="142"/>
      <c r="AN387" s="149"/>
      <c r="AO387" s="142"/>
      <c r="AP387" s="142"/>
      <c r="AQ387" s="149"/>
      <c r="AR387" s="373"/>
    </row>
    <row r="388" spans="1:44" ht="32.450000000000003" customHeight="1" x14ac:dyDescent="0.25">
      <c r="A388" s="398"/>
      <c r="B388" s="400"/>
      <c r="C388" s="400"/>
      <c r="D388" s="178" t="s">
        <v>2</v>
      </c>
      <c r="E388" s="281">
        <f t="shared" si="1134"/>
        <v>38741.800000000003</v>
      </c>
      <c r="F388" s="281">
        <f t="shared" si="1135"/>
        <v>27744.827380000002</v>
      </c>
      <c r="G388" s="252">
        <f t="shared" si="1117"/>
        <v>0.71614709125543985</v>
      </c>
      <c r="H388" s="142"/>
      <c r="I388" s="142"/>
      <c r="J388" s="149"/>
      <c r="K388" s="142"/>
      <c r="L388" s="142"/>
      <c r="M388" s="149"/>
      <c r="N388" s="142">
        <v>14341.824329999999</v>
      </c>
      <c r="O388" s="142">
        <v>14341.824329999999</v>
      </c>
      <c r="P388" s="149"/>
      <c r="Q388" s="142">
        <v>4554.5200000000004</v>
      </c>
      <c r="R388" s="142">
        <v>4554.5200000000004</v>
      </c>
      <c r="S388" s="149"/>
      <c r="T388" s="142">
        <v>3571.3492999999999</v>
      </c>
      <c r="U388" s="142">
        <v>3571.3492999999999</v>
      </c>
      <c r="V388" s="149"/>
      <c r="W388" s="142">
        <v>2711.1300799999999</v>
      </c>
      <c r="X388" s="142">
        <v>2711.1300799999999</v>
      </c>
      <c r="Y388" s="149"/>
      <c r="Z388" s="142">
        <v>2566.0036700000001</v>
      </c>
      <c r="AA388" s="142">
        <v>2566.0036700000001</v>
      </c>
      <c r="AB388" s="149"/>
      <c r="AC388" s="142">
        <v>880.45857000000001</v>
      </c>
      <c r="AD388" s="142"/>
      <c r="AE388" s="149"/>
      <c r="AF388" s="142">
        <v>1600</v>
      </c>
      <c r="AG388" s="142"/>
      <c r="AH388" s="149"/>
      <c r="AI388" s="142">
        <v>1621.6506999999999</v>
      </c>
      <c r="AJ388" s="142"/>
      <c r="AK388" s="149"/>
      <c r="AL388" s="142">
        <v>3396.5</v>
      </c>
      <c r="AM388" s="142"/>
      <c r="AN388" s="149"/>
      <c r="AO388" s="142">
        <v>3498.3633500000001</v>
      </c>
      <c r="AP388" s="142"/>
      <c r="AQ388" s="149"/>
      <c r="AR388" s="373"/>
    </row>
    <row r="389" spans="1:44" ht="22.5" customHeight="1" x14ac:dyDescent="0.25">
      <c r="A389" s="398"/>
      <c r="B389" s="400"/>
      <c r="C389" s="400"/>
      <c r="D389" s="181" t="s">
        <v>43</v>
      </c>
      <c r="E389" s="281">
        <f t="shared" si="1134"/>
        <v>0</v>
      </c>
      <c r="F389" s="281">
        <f t="shared" si="1135"/>
        <v>0</v>
      </c>
      <c r="G389" s="252" t="e">
        <f t="shared" si="1117"/>
        <v>#DIV/0!</v>
      </c>
      <c r="H389" s="142"/>
      <c r="I389" s="142"/>
      <c r="J389" s="149"/>
      <c r="K389" s="142"/>
      <c r="L389" s="142"/>
      <c r="M389" s="149"/>
      <c r="N389" s="142"/>
      <c r="O389" s="142"/>
      <c r="P389" s="149"/>
      <c r="Q389" s="142"/>
      <c r="R389" s="142"/>
      <c r="S389" s="149"/>
      <c r="T389" s="142"/>
      <c r="U389" s="142"/>
      <c r="V389" s="149"/>
      <c r="W389" s="142"/>
      <c r="X389" s="142"/>
      <c r="Y389" s="149"/>
      <c r="Z389" s="142"/>
      <c r="AA389" s="142"/>
      <c r="AB389" s="149"/>
      <c r="AC389" s="142"/>
      <c r="AD389" s="142"/>
      <c r="AE389" s="149"/>
      <c r="AF389" s="142"/>
      <c r="AG389" s="142"/>
      <c r="AH389" s="149"/>
      <c r="AI389" s="142"/>
      <c r="AJ389" s="142"/>
      <c r="AK389" s="149"/>
      <c r="AL389" s="142"/>
      <c r="AM389" s="142"/>
      <c r="AN389" s="149"/>
      <c r="AO389" s="142"/>
      <c r="AP389" s="142"/>
      <c r="AQ389" s="149"/>
      <c r="AR389" s="373"/>
    </row>
    <row r="390" spans="1:44" ht="25.15" customHeight="1" x14ac:dyDescent="0.25">
      <c r="A390" s="398"/>
      <c r="B390" s="400"/>
      <c r="C390" s="400"/>
      <c r="D390" s="182" t="s">
        <v>265</v>
      </c>
      <c r="E390" s="281">
        <f t="shared" si="1134"/>
        <v>0</v>
      </c>
      <c r="F390" s="281">
        <f t="shared" si="1135"/>
        <v>0</v>
      </c>
      <c r="G390" s="252" t="e">
        <f t="shared" si="1117"/>
        <v>#DIV/0!</v>
      </c>
      <c r="H390" s="142"/>
      <c r="I390" s="142"/>
      <c r="J390" s="149"/>
      <c r="K390" s="142"/>
      <c r="L390" s="142"/>
      <c r="M390" s="149"/>
      <c r="N390" s="142"/>
      <c r="O390" s="142"/>
      <c r="P390" s="149"/>
      <c r="Q390" s="142"/>
      <c r="R390" s="142"/>
      <c r="S390" s="149"/>
      <c r="T390" s="142"/>
      <c r="U390" s="142"/>
      <c r="V390" s="149"/>
      <c r="W390" s="142"/>
      <c r="X390" s="142"/>
      <c r="Y390" s="149"/>
      <c r="Z390" s="142"/>
      <c r="AA390" s="142"/>
      <c r="AB390" s="149"/>
      <c r="AC390" s="142"/>
      <c r="AD390" s="142"/>
      <c r="AE390" s="149"/>
      <c r="AF390" s="142"/>
      <c r="AG390" s="142"/>
      <c r="AH390" s="149"/>
      <c r="AI390" s="142"/>
      <c r="AJ390" s="142"/>
      <c r="AK390" s="149"/>
      <c r="AL390" s="142"/>
      <c r="AM390" s="142"/>
      <c r="AN390" s="149"/>
      <c r="AO390" s="142"/>
      <c r="AP390" s="142"/>
      <c r="AQ390" s="149"/>
      <c r="AR390" s="373"/>
    </row>
    <row r="391" spans="1:44" ht="51.75" customHeight="1" x14ac:dyDescent="0.25">
      <c r="A391" s="401" t="s">
        <v>339</v>
      </c>
      <c r="B391" s="399" t="s">
        <v>337</v>
      </c>
      <c r="C391" s="399" t="s">
        <v>390</v>
      </c>
      <c r="D391" s="150" t="s">
        <v>41</v>
      </c>
      <c r="E391" s="281">
        <f t="shared" ref="E391:E395" si="1148">H391+K391+N391+Q391+T391+W391+Z391+AC391+AF391+AI391+AL391+AO391</f>
        <v>23945.399999999998</v>
      </c>
      <c r="F391" s="281">
        <f t="shared" ref="F391:F395" si="1149">I391+L391+O391+R391+U391+X391+AA391+AD391+AG391+AJ391+AM391+AP391</f>
        <v>15202.451199999998</v>
      </c>
      <c r="G391" s="252">
        <f t="shared" si="1117"/>
        <v>0.63487981825319262</v>
      </c>
      <c r="H391" s="146">
        <f>H392+H393+H394</f>
        <v>0</v>
      </c>
      <c r="I391" s="146">
        <f t="shared" ref="I391" si="1150">I392+I393+I394</f>
        <v>0</v>
      </c>
      <c r="J391" s="146" t="e">
        <f>I391/H391*100</f>
        <v>#DIV/0!</v>
      </c>
      <c r="K391" s="146">
        <f t="shared" ref="K391:L391" si="1151">K392+K393+K394</f>
        <v>0</v>
      </c>
      <c r="L391" s="146">
        <f t="shared" si="1151"/>
        <v>0</v>
      </c>
      <c r="M391" s="146" t="e">
        <f>L391/K391*100</f>
        <v>#DIV/0!</v>
      </c>
      <c r="N391" s="146">
        <f t="shared" ref="N391:O391" si="1152">N392+N393+N394</f>
        <v>7867.9402599999994</v>
      </c>
      <c r="O391" s="146">
        <f t="shared" si="1152"/>
        <v>7867.9402599999994</v>
      </c>
      <c r="P391" s="146">
        <f>O391/N391*100</f>
        <v>100</v>
      </c>
      <c r="Q391" s="146">
        <f t="shared" ref="Q391:R391" si="1153">Q392+Q393+Q394</f>
        <v>1163.7389499999999</v>
      </c>
      <c r="R391" s="146">
        <f t="shared" si="1153"/>
        <v>1163.7389499999999</v>
      </c>
      <c r="S391" s="146">
        <f>R391/Q391*100</f>
        <v>100</v>
      </c>
      <c r="T391" s="146">
        <f t="shared" ref="T391:U391" si="1154">T392+T393+T394</f>
        <v>0</v>
      </c>
      <c r="U391" s="146">
        <f t="shared" si="1154"/>
        <v>0</v>
      </c>
      <c r="V391" s="146" t="e">
        <f>U391/T391*100</f>
        <v>#DIV/0!</v>
      </c>
      <c r="W391" s="146">
        <f t="shared" ref="W391:X391" si="1155">W392+W393+W394</f>
        <v>5437.6607100000001</v>
      </c>
      <c r="X391" s="146">
        <f t="shared" si="1155"/>
        <v>5437.6607100000001</v>
      </c>
      <c r="Y391" s="146">
        <f>X391/W391*100</f>
        <v>100</v>
      </c>
      <c r="Z391" s="146">
        <f t="shared" ref="Z391:AA391" si="1156">Z392+Z393+Z394</f>
        <v>733.11127999999997</v>
      </c>
      <c r="AA391" s="146">
        <f t="shared" si="1156"/>
        <v>733.11127999999997</v>
      </c>
      <c r="AB391" s="146">
        <f>AA391/Z391*100</f>
        <v>100</v>
      </c>
      <c r="AC391" s="146">
        <f t="shared" ref="AC391:AD391" si="1157">AC392+AC393+AC394</f>
        <v>1086.2863</v>
      </c>
      <c r="AD391" s="146">
        <f t="shared" si="1157"/>
        <v>0</v>
      </c>
      <c r="AE391" s="146">
        <f>AD391/AC391*100</f>
        <v>0</v>
      </c>
      <c r="AF391" s="146">
        <f t="shared" ref="AF391:AG391" si="1158">AF392+AF393+AF394</f>
        <v>1238.3427299999998</v>
      </c>
      <c r="AG391" s="146">
        <f t="shared" si="1158"/>
        <v>0</v>
      </c>
      <c r="AH391" s="146">
        <f>AG391/AF391*100</f>
        <v>0</v>
      </c>
      <c r="AI391" s="146">
        <f t="shared" ref="AI391:AJ391" si="1159">AI392+AI393+AI394</f>
        <v>2218.9</v>
      </c>
      <c r="AJ391" s="146">
        <f t="shared" si="1159"/>
        <v>0</v>
      </c>
      <c r="AK391" s="146">
        <f>AJ391/AI391*100</f>
        <v>0</v>
      </c>
      <c r="AL391" s="146">
        <f t="shared" ref="AL391:AM391" si="1160">AL392+AL393+AL394</f>
        <v>2218.9</v>
      </c>
      <c r="AM391" s="146">
        <f t="shared" si="1160"/>
        <v>0</v>
      </c>
      <c r="AN391" s="146">
        <f>AM391/AL391*100</f>
        <v>0</v>
      </c>
      <c r="AO391" s="146">
        <f t="shared" ref="AO391:AP391" si="1161">AO392+AO393+AO394</f>
        <v>1980.5197699999999</v>
      </c>
      <c r="AP391" s="146">
        <f t="shared" si="1161"/>
        <v>0</v>
      </c>
      <c r="AQ391" s="146">
        <f>AP391/AO391*100</f>
        <v>0</v>
      </c>
      <c r="AR391" s="372"/>
    </row>
    <row r="392" spans="1:44" ht="51.75" customHeight="1" x14ac:dyDescent="0.2">
      <c r="A392" s="402"/>
      <c r="B392" s="400"/>
      <c r="C392" s="400"/>
      <c r="D392" s="178" t="s">
        <v>37</v>
      </c>
      <c r="E392" s="281">
        <f t="shared" si="1148"/>
        <v>0</v>
      </c>
      <c r="F392" s="281">
        <f t="shared" si="1149"/>
        <v>0</v>
      </c>
      <c r="G392" s="252" t="e">
        <f t="shared" si="1117"/>
        <v>#DIV/0!</v>
      </c>
      <c r="H392" s="142"/>
      <c r="I392" s="142"/>
      <c r="J392" s="149"/>
      <c r="K392" s="142"/>
      <c r="L392" s="142"/>
      <c r="M392" s="149"/>
      <c r="N392" s="142"/>
      <c r="O392" s="142"/>
      <c r="P392" s="149"/>
      <c r="Q392" s="273"/>
      <c r="R392" s="272"/>
      <c r="S392" s="149"/>
      <c r="T392" s="142"/>
      <c r="U392" s="142"/>
      <c r="V392" s="149"/>
      <c r="W392" s="142"/>
      <c r="X392" s="142"/>
      <c r="Y392" s="149"/>
      <c r="Z392" s="142"/>
      <c r="AA392" s="142"/>
      <c r="AB392" s="149"/>
      <c r="AC392" s="142"/>
      <c r="AD392" s="142"/>
      <c r="AE392" s="149"/>
      <c r="AF392" s="142"/>
      <c r="AG392" s="142"/>
      <c r="AH392" s="149"/>
      <c r="AI392" s="142"/>
      <c r="AJ392" s="142"/>
      <c r="AK392" s="149"/>
      <c r="AL392" s="142"/>
      <c r="AM392" s="142"/>
      <c r="AN392" s="149"/>
      <c r="AO392" s="270"/>
      <c r="AP392" s="272"/>
      <c r="AQ392" s="149"/>
      <c r="AR392" s="373"/>
    </row>
    <row r="393" spans="1:44" ht="51.75" customHeight="1" x14ac:dyDescent="0.25">
      <c r="A393" s="402"/>
      <c r="B393" s="400"/>
      <c r="C393" s="400"/>
      <c r="D393" s="178" t="s">
        <v>2</v>
      </c>
      <c r="E393" s="281">
        <f t="shared" si="1148"/>
        <v>14178</v>
      </c>
      <c r="F393" s="281">
        <f t="shared" si="1149"/>
        <v>9121.4707300000009</v>
      </c>
      <c r="G393" s="252">
        <f t="shared" si="1117"/>
        <v>0.64335383904640997</v>
      </c>
      <c r="H393" s="142"/>
      <c r="I393" s="142"/>
      <c r="J393" s="149"/>
      <c r="K393" s="142"/>
      <c r="L393" s="142"/>
      <c r="M393" s="149"/>
      <c r="N393" s="142">
        <v>4720.7641599999997</v>
      </c>
      <c r="O393" s="142">
        <v>4720.7641599999997</v>
      </c>
      <c r="P393" s="149"/>
      <c r="Q393" s="142"/>
      <c r="R393" s="142"/>
      <c r="S393" s="149"/>
      <c r="T393" s="142"/>
      <c r="U393" s="142"/>
      <c r="V393" s="149"/>
      <c r="W393" s="142">
        <v>3960.8398000000002</v>
      </c>
      <c r="X393" s="142">
        <v>3960.8398000000002</v>
      </c>
      <c r="Y393" s="149"/>
      <c r="Z393" s="142">
        <v>439.86676999999997</v>
      </c>
      <c r="AA393" s="142">
        <v>439.86676999999997</v>
      </c>
      <c r="AB393" s="149"/>
      <c r="AC393" s="142">
        <v>657</v>
      </c>
      <c r="AD393" s="142"/>
      <c r="AE393" s="149"/>
      <c r="AF393" s="142">
        <v>659.59604000000002</v>
      </c>
      <c r="AG393" s="142"/>
      <c r="AH393" s="149"/>
      <c r="AI393" s="142">
        <v>1331.9</v>
      </c>
      <c r="AJ393" s="142"/>
      <c r="AK393" s="149"/>
      <c r="AL393" s="142">
        <v>1331.9</v>
      </c>
      <c r="AM393" s="142"/>
      <c r="AN393" s="149"/>
      <c r="AO393" s="142">
        <v>1076.1332299999999</v>
      </c>
      <c r="AP393" s="142"/>
      <c r="AQ393" s="149"/>
      <c r="AR393" s="373"/>
    </row>
    <row r="394" spans="1:44" ht="51.75" customHeight="1" x14ac:dyDescent="0.25">
      <c r="A394" s="402"/>
      <c r="B394" s="400" t="s">
        <v>338</v>
      </c>
      <c r="C394" s="400"/>
      <c r="D394" s="179" t="s">
        <v>43</v>
      </c>
      <c r="E394" s="281">
        <f t="shared" si="1148"/>
        <v>9767.4</v>
      </c>
      <c r="F394" s="281">
        <f t="shared" si="1149"/>
        <v>6080.9804700000004</v>
      </c>
      <c r="G394" s="252">
        <f t="shared" si="1117"/>
        <v>0.62257924012531485</v>
      </c>
      <c r="H394" s="142"/>
      <c r="I394" s="142"/>
      <c r="J394" s="149"/>
      <c r="K394" s="142"/>
      <c r="L394" s="142"/>
      <c r="M394" s="149"/>
      <c r="N394" s="142">
        <v>3147.1761000000001</v>
      </c>
      <c r="O394" s="142">
        <v>3147.1761000000001</v>
      </c>
      <c r="P394" s="149"/>
      <c r="Q394" s="142">
        <v>1163.7389499999999</v>
      </c>
      <c r="R394" s="142">
        <v>1163.7389499999999</v>
      </c>
      <c r="S394" s="149"/>
      <c r="T394" s="142"/>
      <c r="U394" s="142"/>
      <c r="V394" s="149"/>
      <c r="W394" s="142">
        <v>1476.8209099999999</v>
      </c>
      <c r="X394" s="142">
        <v>1476.8209099999999</v>
      </c>
      <c r="Y394" s="149"/>
      <c r="Z394" s="142">
        <v>293.24450999999999</v>
      </c>
      <c r="AA394" s="142">
        <v>293.24450999999999</v>
      </c>
      <c r="AB394" s="149"/>
      <c r="AC394" s="142">
        <v>429.28629999999998</v>
      </c>
      <c r="AD394" s="142"/>
      <c r="AE394" s="149"/>
      <c r="AF394" s="142">
        <v>578.74668999999994</v>
      </c>
      <c r="AG394" s="142"/>
      <c r="AH394" s="149"/>
      <c r="AI394" s="142">
        <v>887</v>
      </c>
      <c r="AJ394" s="142"/>
      <c r="AK394" s="149"/>
      <c r="AL394" s="142">
        <v>887</v>
      </c>
      <c r="AM394" s="142"/>
      <c r="AN394" s="149"/>
      <c r="AO394" s="142">
        <f>620.63105+283.75549</f>
        <v>904.38653999999997</v>
      </c>
      <c r="AP394" s="142"/>
      <c r="AQ394" s="149"/>
      <c r="AR394" s="373"/>
    </row>
    <row r="395" spans="1:44" ht="51.75" customHeight="1" x14ac:dyDescent="0.25">
      <c r="A395" s="403"/>
      <c r="B395" s="412"/>
      <c r="C395" s="412"/>
      <c r="D395" s="224" t="s">
        <v>265</v>
      </c>
      <c r="E395" s="281">
        <f t="shared" si="1148"/>
        <v>0</v>
      </c>
      <c r="F395" s="281">
        <f t="shared" si="1149"/>
        <v>0</v>
      </c>
      <c r="G395" s="252" t="e">
        <f t="shared" si="1117"/>
        <v>#DIV/0!</v>
      </c>
      <c r="H395" s="142"/>
      <c r="I395" s="142"/>
      <c r="J395" s="149"/>
      <c r="K395" s="142"/>
      <c r="L395" s="142"/>
      <c r="M395" s="149"/>
      <c r="N395" s="142"/>
      <c r="O395" s="142"/>
      <c r="P395" s="149"/>
      <c r="Q395" s="142"/>
      <c r="R395" s="142"/>
      <c r="S395" s="149"/>
      <c r="T395" s="142"/>
      <c r="U395" s="142"/>
      <c r="V395" s="149"/>
      <c r="W395" s="142"/>
      <c r="X395" s="142"/>
      <c r="Y395" s="149"/>
      <c r="Z395" s="142"/>
      <c r="AA395" s="142"/>
      <c r="AB395" s="149"/>
      <c r="AC395" s="142"/>
      <c r="AD395" s="142"/>
      <c r="AE395" s="149"/>
      <c r="AF395" s="142"/>
      <c r="AG395" s="142"/>
      <c r="AH395" s="149"/>
      <c r="AI395" s="142"/>
      <c r="AJ395" s="142"/>
      <c r="AK395" s="149"/>
      <c r="AL395" s="142"/>
      <c r="AM395" s="142"/>
      <c r="AN395" s="149"/>
      <c r="AO395" s="142"/>
      <c r="AP395" s="142"/>
      <c r="AQ395" s="149"/>
      <c r="AR395" s="373"/>
    </row>
    <row r="396" spans="1:44" ht="21" customHeight="1" x14ac:dyDescent="0.25">
      <c r="A396" s="380" t="s">
        <v>268</v>
      </c>
      <c r="B396" s="381"/>
      <c r="C396" s="382"/>
      <c r="D396" s="150" t="s">
        <v>41</v>
      </c>
      <c r="E396" s="281">
        <f t="shared" ref="E396:E400" si="1162">H396+K396+N396+Q396+T396+W396+Z396+AC396+AF396+AI396+AL396+AO396</f>
        <v>62687.199999999997</v>
      </c>
      <c r="F396" s="281">
        <f t="shared" ref="F396:F400" si="1163">I396+L396+O396+R396+U396+X396+AA396+AD396+AG396+AJ396+AM396+AP396</f>
        <v>42947.278579999998</v>
      </c>
      <c r="G396" s="252">
        <f t="shared" si="1117"/>
        <v>0.68510443248382447</v>
      </c>
      <c r="H396" s="146">
        <f>H397+H398+H399</f>
        <v>0</v>
      </c>
      <c r="I396" s="146">
        <f t="shared" ref="I396" si="1164">I397+I398+I399</f>
        <v>0</v>
      </c>
      <c r="J396" s="146" t="e">
        <f>I396/H396*100</f>
        <v>#DIV/0!</v>
      </c>
      <c r="K396" s="146">
        <f t="shared" ref="K396:L396" si="1165">K397+K398+K399</f>
        <v>0</v>
      </c>
      <c r="L396" s="146">
        <f t="shared" si="1165"/>
        <v>0</v>
      </c>
      <c r="M396" s="146" t="e">
        <f>L396/K396*100</f>
        <v>#DIV/0!</v>
      </c>
      <c r="N396" s="146">
        <f t="shared" ref="N396:O396" si="1166">N397+N398+N399</f>
        <v>22209.764589999999</v>
      </c>
      <c r="O396" s="146">
        <f t="shared" si="1166"/>
        <v>22209.764589999999</v>
      </c>
      <c r="P396" s="146">
        <f>O396/N396*100</f>
        <v>100</v>
      </c>
      <c r="Q396" s="146">
        <f t="shared" ref="Q396:R396" si="1167">Q397+Q398+Q399</f>
        <v>5718.2589500000004</v>
      </c>
      <c r="R396" s="146">
        <f t="shared" si="1167"/>
        <v>5718.2589500000004</v>
      </c>
      <c r="S396" s="146">
        <f>R396/Q396*100</f>
        <v>100</v>
      </c>
      <c r="T396" s="146">
        <f t="shared" ref="T396:U396" si="1168">T397+T398+T399</f>
        <v>3571.3492999999999</v>
      </c>
      <c r="U396" s="146">
        <f t="shared" si="1168"/>
        <v>3571.3492999999999</v>
      </c>
      <c r="V396" s="146">
        <f>U396/T396*100</f>
        <v>100</v>
      </c>
      <c r="W396" s="146">
        <f t="shared" ref="W396:X396" si="1169">W397+W398+W399</f>
        <v>8148.7907900000009</v>
      </c>
      <c r="X396" s="146">
        <f t="shared" si="1169"/>
        <v>8148.7907900000009</v>
      </c>
      <c r="Y396" s="146">
        <f>X396/W396*100</f>
        <v>100</v>
      </c>
      <c r="Z396" s="146">
        <f t="shared" ref="Z396:AA396" si="1170">Z397+Z398+Z399</f>
        <v>3299.1149500000001</v>
      </c>
      <c r="AA396" s="146">
        <f t="shared" si="1170"/>
        <v>3299.1149500000001</v>
      </c>
      <c r="AB396" s="146">
        <f>AA396/Z396*100</f>
        <v>100</v>
      </c>
      <c r="AC396" s="146">
        <f t="shared" ref="AC396:AD396" si="1171">AC397+AC398+AC399</f>
        <v>1966.74487</v>
      </c>
      <c r="AD396" s="146">
        <f t="shared" si="1171"/>
        <v>0</v>
      </c>
      <c r="AE396" s="146">
        <f>AD396/AC396*100</f>
        <v>0</v>
      </c>
      <c r="AF396" s="146">
        <f t="shared" ref="AF396:AG396" si="1172">AF397+AF398+AF399</f>
        <v>2838.3427299999998</v>
      </c>
      <c r="AG396" s="146">
        <f t="shared" si="1172"/>
        <v>0</v>
      </c>
      <c r="AH396" s="146">
        <f>AG396/AF396*100</f>
        <v>0</v>
      </c>
      <c r="AI396" s="146">
        <f t="shared" ref="AI396:AJ396" si="1173">AI397+AI398+AI399</f>
        <v>3840.5506999999998</v>
      </c>
      <c r="AJ396" s="146">
        <f t="shared" si="1173"/>
        <v>0</v>
      </c>
      <c r="AK396" s="146">
        <f>AJ396/AI396*100</f>
        <v>0</v>
      </c>
      <c r="AL396" s="146">
        <f t="shared" ref="AL396:AM396" si="1174">AL397+AL398+AL399</f>
        <v>5615.4</v>
      </c>
      <c r="AM396" s="146">
        <f t="shared" si="1174"/>
        <v>0</v>
      </c>
      <c r="AN396" s="146">
        <f>AM396/AL396*100</f>
        <v>0</v>
      </c>
      <c r="AO396" s="146">
        <f t="shared" ref="AO396:AP396" si="1175">AO397+AO398+AO399</f>
        <v>5478.8831200000004</v>
      </c>
      <c r="AP396" s="146">
        <f t="shared" si="1175"/>
        <v>0</v>
      </c>
      <c r="AQ396" s="146">
        <f>AP396/AO396*100</f>
        <v>0</v>
      </c>
      <c r="AR396" s="392"/>
    </row>
    <row r="397" spans="1:44" ht="31.5" x14ac:dyDescent="0.25">
      <c r="A397" s="383"/>
      <c r="B397" s="384"/>
      <c r="C397" s="385"/>
      <c r="D397" s="178" t="s">
        <v>37</v>
      </c>
      <c r="E397" s="281">
        <f t="shared" si="1162"/>
        <v>0</v>
      </c>
      <c r="F397" s="281">
        <f t="shared" si="1163"/>
        <v>0</v>
      </c>
      <c r="G397" s="252" t="e">
        <f t="shared" si="1117"/>
        <v>#DIV/0!</v>
      </c>
      <c r="H397" s="142">
        <f>H382</f>
        <v>0</v>
      </c>
      <c r="I397" s="142">
        <f t="shared" ref="I397:AQ397" si="1176">I382</f>
        <v>0</v>
      </c>
      <c r="J397" s="142">
        <f t="shared" si="1176"/>
        <v>0</v>
      </c>
      <c r="K397" s="142">
        <f t="shared" si="1176"/>
        <v>0</v>
      </c>
      <c r="L397" s="142">
        <f t="shared" si="1176"/>
        <v>0</v>
      </c>
      <c r="M397" s="142">
        <f t="shared" si="1176"/>
        <v>0</v>
      </c>
      <c r="N397" s="142">
        <f t="shared" si="1176"/>
        <v>0</v>
      </c>
      <c r="O397" s="142">
        <f t="shared" si="1176"/>
        <v>0</v>
      </c>
      <c r="P397" s="142">
        <f t="shared" si="1176"/>
        <v>0</v>
      </c>
      <c r="Q397" s="142">
        <f t="shared" si="1176"/>
        <v>0</v>
      </c>
      <c r="R397" s="142">
        <f t="shared" si="1176"/>
        <v>0</v>
      </c>
      <c r="S397" s="142">
        <f t="shared" si="1176"/>
        <v>0</v>
      </c>
      <c r="T397" s="142">
        <f t="shared" si="1176"/>
        <v>0</v>
      </c>
      <c r="U397" s="142">
        <f t="shared" si="1176"/>
        <v>0</v>
      </c>
      <c r="V397" s="142">
        <f t="shared" si="1176"/>
        <v>0</v>
      </c>
      <c r="W397" s="142">
        <f t="shared" si="1176"/>
        <v>0</v>
      </c>
      <c r="X397" s="142">
        <f t="shared" si="1176"/>
        <v>0</v>
      </c>
      <c r="Y397" s="142">
        <f t="shared" si="1176"/>
        <v>0</v>
      </c>
      <c r="Z397" s="142">
        <f t="shared" si="1176"/>
        <v>0</v>
      </c>
      <c r="AA397" s="142">
        <f t="shared" si="1176"/>
        <v>0</v>
      </c>
      <c r="AB397" s="142">
        <f t="shared" si="1176"/>
        <v>0</v>
      </c>
      <c r="AC397" s="142">
        <f t="shared" si="1176"/>
        <v>0</v>
      </c>
      <c r="AD397" s="142">
        <f t="shared" si="1176"/>
        <v>0</v>
      </c>
      <c r="AE397" s="142">
        <f t="shared" si="1176"/>
        <v>0</v>
      </c>
      <c r="AF397" s="142">
        <f t="shared" si="1176"/>
        <v>0</v>
      </c>
      <c r="AG397" s="142">
        <f t="shared" si="1176"/>
        <v>0</v>
      </c>
      <c r="AH397" s="142">
        <f t="shared" si="1176"/>
        <v>0</v>
      </c>
      <c r="AI397" s="142">
        <f t="shared" si="1176"/>
        <v>0</v>
      </c>
      <c r="AJ397" s="142">
        <f t="shared" si="1176"/>
        <v>0</v>
      </c>
      <c r="AK397" s="142">
        <f t="shared" si="1176"/>
        <v>0</v>
      </c>
      <c r="AL397" s="142">
        <f t="shared" si="1176"/>
        <v>0</v>
      </c>
      <c r="AM397" s="142">
        <f t="shared" si="1176"/>
        <v>0</v>
      </c>
      <c r="AN397" s="142">
        <f t="shared" si="1176"/>
        <v>0</v>
      </c>
      <c r="AO397" s="142">
        <f t="shared" si="1176"/>
        <v>0</v>
      </c>
      <c r="AP397" s="142">
        <f t="shared" si="1176"/>
        <v>0</v>
      </c>
      <c r="AQ397" s="142">
        <f t="shared" si="1176"/>
        <v>0</v>
      </c>
      <c r="AR397" s="393"/>
    </row>
    <row r="398" spans="1:44" ht="33" customHeight="1" x14ac:dyDescent="0.25">
      <c r="A398" s="383"/>
      <c r="B398" s="384"/>
      <c r="C398" s="385"/>
      <c r="D398" s="178" t="s">
        <v>2</v>
      </c>
      <c r="E398" s="281">
        <f t="shared" si="1162"/>
        <v>52919.8</v>
      </c>
      <c r="F398" s="281">
        <f t="shared" si="1163"/>
        <v>36866.298110000003</v>
      </c>
      <c r="G398" s="252">
        <f t="shared" si="1117"/>
        <v>0.69664469839266208</v>
      </c>
      <c r="H398" s="142">
        <f t="shared" ref="H398:AQ398" si="1177">H383</f>
        <v>0</v>
      </c>
      <c r="I398" s="142">
        <f t="shared" si="1177"/>
        <v>0</v>
      </c>
      <c r="J398" s="142">
        <f t="shared" si="1177"/>
        <v>0</v>
      </c>
      <c r="K398" s="142">
        <f t="shared" si="1177"/>
        <v>0</v>
      </c>
      <c r="L398" s="142">
        <f t="shared" si="1177"/>
        <v>0</v>
      </c>
      <c r="M398" s="142">
        <f t="shared" si="1177"/>
        <v>0</v>
      </c>
      <c r="N398" s="142">
        <f t="shared" si="1177"/>
        <v>19062.588489999998</v>
      </c>
      <c r="O398" s="142">
        <f t="shared" si="1177"/>
        <v>19062.588489999998</v>
      </c>
      <c r="P398" s="142">
        <f t="shared" si="1177"/>
        <v>0</v>
      </c>
      <c r="Q398" s="142">
        <f t="shared" si="1177"/>
        <v>4554.5200000000004</v>
      </c>
      <c r="R398" s="142">
        <f t="shared" si="1177"/>
        <v>4554.5200000000004</v>
      </c>
      <c r="S398" s="142">
        <f t="shared" si="1177"/>
        <v>0</v>
      </c>
      <c r="T398" s="142">
        <f t="shared" si="1177"/>
        <v>3571.3492999999999</v>
      </c>
      <c r="U398" s="142">
        <f t="shared" si="1177"/>
        <v>3571.3492999999999</v>
      </c>
      <c r="V398" s="142">
        <f t="shared" si="1177"/>
        <v>0</v>
      </c>
      <c r="W398" s="142">
        <f t="shared" si="1177"/>
        <v>6671.9698800000006</v>
      </c>
      <c r="X398" s="142">
        <f t="shared" si="1177"/>
        <v>6671.9698800000006</v>
      </c>
      <c r="Y398" s="142">
        <f t="shared" si="1177"/>
        <v>0</v>
      </c>
      <c r="Z398" s="142">
        <f t="shared" si="1177"/>
        <v>3005.8704400000001</v>
      </c>
      <c r="AA398" s="142">
        <f t="shared" si="1177"/>
        <v>3005.8704400000001</v>
      </c>
      <c r="AB398" s="142">
        <f t="shared" si="1177"/>
        <v>0</v>
      </c>
      <c r="AC398" s="142">
        <f t="shared" si="1177"/>
        <v>1537.45857</v>
      </c>
      <c r="AD398" s="142">
        <f t="shared" si="1177"/>
        <v>0</v>
      </c>
      <c r="AE398" s="142">
        <f t="shared" si="1177"/>
        <v>0</v>
      </c>
      <c r="AF398" s="142">
        <f t="shared" si="1177"/>
        <v>2259.5960399999999</v>
      </c>
      <c r="AG398" s="142">
        <f t="shared" si="1177"/>
        <v>0</v>
      </c>
      <c r="AH398" s="142">
        <f t="shared" si="1177"/>
        <v>0</v>
      </c>
      <c r="AI398" s="142">
        <f t="shared" si="1177"/>
        <v>2953.5506999999998</v>
      </c>
      <c r="AJ398" s="142">
        <f t="shared" si="1177"/>
        <v>0</v>
      </c>
      <c r="AK398" s="142">
        <f t="shared" si="1177"/>
        <v>0</v>
      </c>
      <c r="AL398" s="142">
        <f t="shared" si="1177"/>
        <v>4728.3999999999996</v>
      </c>
      <c r="AM398" s="142">
        <f t="shared" si="1177"/>
        <v>0</v>
      </c>
      <c r="AN398" s="142">
        <f t="shared" si="1177"/>
        <v>0</v>
      </c>
      <c r="AO398" s="142">
        <f t="shared" si="1177"/>
        <v>4574.49658</v>
      </c>
      <c r="AP398" s="142">
        <f t="shared" si="1177"/>
        <v>0</v>
      </c>
      <c r="AQ398" s="142">
        <f t="shared" si="1177"/>
        <v>0</v>
      </c>
      <c r="AR398" s="393"/>
    </row>
    <row r="399" spans="1:44" ht="21" customHeight="1" x14ac:dyDescent="0.25">
      <c r="A399" s="383"/>
      <c r="B399" s="384"/>
      <c r="C399" s="385"/>
      <c r="D399" s="181" t="s">
        <v>43</v>
      </c>
      <c r="E399" s="281">
        <f t="shared" si="1162"/>
        <v>9767.4</v>
      </c>
      <c r="F399" s="281">
        <f t="shared" si="1163"/>
        <v>6080.9804700000004</v>
      </c>
      <c r="G399" s="252">
        <f t="shared" si="1117"/>
        <v>0.62257924012531485</v>
      </c>
      <c r="H399" s="142">
        <f t="shared" ref="H399:AQ399" si="1178">H384</f>
        <v>0</v>
      </c>
      <c r="I399" s="142">
        <f t="shared" si="1178"/>
        <v>0</v>
      </c>
      <c r="J399" s="142">
        <f t="shared" si="1178"/>
        <v>0</v>
      </c>
      <c r="K399" s="142">
        <f t="shared" si="1178"/>
        <v>0</v>
      </c>
      <c r="L399" s="142">
        <f t="shared" si="1178"/>
        <v>0</v>
      </c>
      <c r="M399" s="142">
        <f t="shared" si="1178"/>
        <v>0</v>
      </c>
      <c r="N399" s="142">
        <f t="shared" si="1178"/>
        <v>3147.1761000000001</v>
      </c>
      <c r="O399" s="142">
        <f t="shared" si="1178"/>
        <v>3147.1761000000001</v>
      </c>
      <c r="P399" s="142">
        <f t="shared" si="1178"/>
        <v>0</v>
      </c>
      <c r="Q399" s="142">
        <f t="shared" si="1178"/>
        <v>1163.7389499999999</v>
      </c>
      <c r="R399" s="142">
        <f t="shared" si="1178"/>
        <v>1163.7389499999999</v>
      </c>
      <c r="S399" s="142">
        <f t="shared" si="1178"/>
        <v>0</v>
      </c>
      <c r="T399" s="142">
        <f t="shared" si="1178"/>
        <v>0</v>
      </c>
      <c r="U399" s="142">
        <f t="shared" si="1178"/>
        <v>0</v>
      </c>
      <c r="V399" s="142">
        <f t="shared" si="1178"/>
        <v>0</v>
      </c>
      <c r="W399" s="142">
        <f t="shared" si="1178"/>
        <v>1476.8209099999999</v>
      </c>
      <c r="X399" s="142">
        <f t="shared" si="1178"/>
        <v>1476.8209099999999</v>
      </c>
      <c r="Y399" s="142">
        <f t="shared" si="1178"/>
        <v>0</v>
      </c>
      <c r="Z399" s="142">
        <f t="shared" si="1178"/>
        <v>293.24450999999999</v>
      </c>
      <c r="AA399" s="142">
        <f t="shared" si="1178"/>
        <v>293.24450999999999</v>
      </c>
      <c r="AB399" s="142">
        <f t="shared" si="1178"/>
        <v>0</v>
      </c>
      <c r="AC399" s="142">
        <f t="shared" si="1178"/>
        <v>429.28629999999998</v>
      </c>
      <c r="AD399" s="142">
        <f t="shared" si="1178"/>
        <v>0</v>
      </c>
      <c r="AE399" s="142">
        <f t="shared" si="1178"/>
        <v>0</v>
      </c>
      <c r="AF399" s="142">
        <f t="shared" si="1178"/>
        <v>578.74668999999994</v>
      </c>
      <c r="AG399" s="142">
        <f t="shared" si="1178"/>
        <v>0</v>
      </c>
      <c r="AH399" s="142">
        <f t="shared" si="1178"/>
        <v>0</v>
      </c>
      <c r="AI399" s="142">
        <f t="shared" si="1178"/>
        <v>887</v>
      </c>
      <c r="AJ399" s="142">
        <f t="shared" si="1178"/>
        <v>0</v>
      </c>
      <c r="AK399" s="142">
        <f t="shared" si="1178"/>
        <v>0</v>
      </c>
      <c r="AL399" s="142">
        <f t="shared" si="1178"/>
        <v>887</v>
      </c>
      <c r="AM399" s="142">
        <f t="shared" si="1178"/>
        <v>0</v>
      </c>
      <c r="AN399" s="142">
        <f t="shared" si="1178"/>
        <v>0</v>
      </c>
      <c r="AO399" s="142">
        <f t="shared" si="1178"/>
        <v>904.38653999999997</v>
      </c>
      <c r="AP399" s="142">
        <f t="shared" si="1178"/>
        <v>0</v>
      </c>
      <c r="AQ399" s="142">
        <f t="shared" si="1178"/>
        <v>0</v>
      </c>
      <c r="AR399" s="393"/>
    </row>
    <row r="400" spans="1:44" ht="28.9" customHeight="1" x14ac:dyDescent="0.25">
      <c r="A400" s="386"/>
      <c r="B400" s="387"/>
      <c r="C400" s="388"/>
      <c r="D400" s="182" t="s">
        <v>265</v>
      </c>
      <c r="E400" s="281">
        <f t="shared" si="1162"/>
        <v>0</v>
      </c>
      <c r="F400" s="281">
        <f t="shared" si="1163"/>
        <v>0</v>
      </c>
      <c r="G400" s="252" t="e">
        <f t="shared" si="1117"/>
        <v>#DIV/0!</v>
      </c>
      <c r="H400" s="142">
        <f t="shared" ref="H400:AQ400" si="1179">H385</f>
        <v>0</v>
      </c>
      <c r="I400" s="142">
        <f t="shared" si="1179"/>
        <v>0</v>
      </c>
      <c r="J400" s="142">
        <f t="shared" si="1179"/>
        <v>0</v>
      </c>
      <c r="K400" s="142">
        <f t="shared" si="1179"/>
        <v>0</v>
      </c>
      <c r="L400" s="142">
        <f t="shared" si="1179"/>
        <v>0</v>
      </c>
      <c r="M400" s="142">
        <f t="shared" si="1179"/>
        <v>0</v>
      </c>
      <c r="N400" s="142">
        <f t="shared" si="1179"/>
        <v>0</v>
      </c>
      <c r="O400" s="142">
        <f t="shared" si="1179"/>
        <v>0</v>
      </c>
      <c r="P400" s="142">
        <f t="shared" si="1179"/>
        <v>0</v>
      </c>
      <c r="Q400" s="142">
        <f t="shared" si="1179"/>
        <v>0</v>
      </c>
      <c r="R400" s="142">
        <f t="shared" si="1179"/>
        <v>0</v>
      </c>
      <c r="S400" s="142">
        <f t="shared" si="1179"/>
        <v>0</v>
      </c>
      <c r="T400" s="142">
        <f t="shared" si="1179"/>
        <v>0</v>
      </c>
      <c r="U400" s="142">
        <f t="shared" si="1179"/>
        <v>0</v>
      </c>
      <c r="V400" s="142">
        <f t="shared" si="1179"/>
        <v>0</v>
      </c>
      <c r="W400" s="142">
        <f t="shared" si="1179"/>
        <v>0</v>
      </c>
      <c r="X400" s="142">
        <f t="shared" si="1179"/>
        <v>0</v>
      </c>
      <c r="Y400" s="142">
        <f t="shared" si="1179"/>
        <v>0</v>
      </c>
      <c r="Z400" s="142">
        <f t="shared" si="1179"/>
        <v>0</v>
      </c>
      <c r="AA400" s="142">
        <f t="shared" si="1179"/>
        <v>0</v>
      </c>
      <c r="AB400" s="142">
        <f t="shared" si="1179"/>
        <v>0</v>
      </c>
      <c r="AC400" s="142">
        <f t="shared" si="1179"/>
        <v>0</v>
      </c>
      <c r="AD400" s="142">
        <f t="shared" si="1179"/>
        <v>0</v>
      </c>
      <c r="AE400" s="142">
        <f t="shared" si="1179"/>
        <v>0</v>
      </c>
      <c r="AF400" s="142">
        <f t="shared" si="1179"/>
        <v>0</v>
      </c>
      <c r="AG400" s="142">
        <f t="shared" si="1179"/>
        <v>0</v>
      </c>
      <c r="AH400" s="142">
        <f t="shared" si="1179"/>
        <v>0</v>
      </c>
      <c r="AI400" s="142">
        <f t="shared" si="1179"/>
        <v>0</v>
      </c>
      <c r="AJ400" s="142">
        <f t="shared" si="1179"/>
        <v>0</v>
      </c>
      <c r="AK400" s="142">
        <f t="shared" si="1179"/>
        <v>0</v>
      </c>
      <c r="AL400" s="142">
        <f t="shared" si="1179"/>
        <v>0</v>
      </c>
      <c r="AM400" s="142">
        <f t="shared" si="1179"/>
        <v>0</v>
      </c>
      <c r="AN400" s="142">
        <f t="shared" si="1179"/>
        <v>0</v>
      </c>
      <c r="AO400" s="142">
        <f t="shared" si="1179"/>
        <v>0</v>
      </c>
      <c r="AP400" s="142">
        <f t="shared" si="1179"/>
        <v>0</v>
      </c>
      <c r="AQ400" s="142">
        <f t="shared" si="1179"/>
        <v>0</v>
      </c>
      <c r="AR400" s="393"/>
    </row>
    <row r="401" spans="1:44" ht="25.5" customHeight="1" x14ac:dyDescent="0.25">
      <c r="A401" s="394" t="s">
        <v>342</v>
      </c>
      <c r="B401" s="395"/>
      <c r="C401" s="395"/>
      <c r="D401" s="395"/>
      <c r="E401" s="395"/>
      <c r="F401" s="395"/>
      <c r="G401" s="395"/>
      <c r="H401" s="395"/>
      <c r="I401" s="395"/>
      <c r="J401" s="395"/>
      <c r="K401" s="395"/>
      <c r="L401" s="395"/>
      <c r="M401" s="395"/>
      <c r="N401" s="395"/>
      <c r="O401" s="395"/>
      <c r="P401" s="395"/>
      <c r="Q401" s="395"/>
      <c r="R401" s="395"/>
      <c r="S401" s="395"/>
      <c r="T401" s="395"/>
      <c r="U401" s="395"/>
      <c r="V401" s="395"/>
      <c r="W401" s="395"/>
      <c r="X401" s="395"/>
      <c r="Y401" s="395"/>
      <c r="Z401" s="395"/>
      <c r="AA401" s="395"/>
      <c r="AB401" s="395"/>
      <c r="AC401" s="395"/>
      <c r="AD401" s="395"/>
      <c r="AE401" s="395"/>
      <c r="AF401" s="395"/>
      <c r="AG401" s="395"/>
      <c r="AH401" s="395"/>
      <c r="AI401" s="395"/>
      <c r="AJ401" s="395"/>
      <c r="AK401" s="395"/>
      <c r="AL401" s="395"/>
      <c r="AM401" s="395"/>
      <c r="AN401" s="395"/>
      <c r="AO401" s="395"/>
      <c r="AP401" s="395"/>
      <c r="AQ401" s="395"/>
      <c r="AR401" s="396"/>
    </row>
    <row r="402" spans="1:44" ht="22.5" customHeight="1" x14ac:dyDescent="0.25">
      <c r="A402" s="397" t="s">
        <v>16</v>
      </c>
      <c r="B402" s="399" t="s">
        <v>343</v>
      </c>
      <c r="C402" s="399" t="s">
        <v>357</v>
      </c>
      <c r="D402" s="150" t="s">
        <v>41</v>
      </c>
      <c r="E402" s="281">
        <f t="shared" ref="E402:E421" si="1180">H402+K402+N402+Q402+T402+W402+Z402+AC402+AF402+AI402+AL402+AO402</f>
        <v>0</v>
      </c>
      <c r="F402" s="281">
        <f t="shared" ref="F402:F421" si="1181">I402+L402+O402+R402+U402+X402+AA402+AD402+AG402+AJ402+AM402+AP402</f>
        <v>0</v>
      </c>
      <c r="G402" s="252" t="e">
        <f t="shared" ref="G402:G421" si="1182">F402/E402</f>
        <v>#DIV/0!</v>
      </c>
      <c r="H402" s="146">
        <f>H403+H404+H405</f>
        <v>0</v>
      </c>
      <c r="I402" s="146">
        <f t="shared" ref="I402" si="1183">I403+I404+I405</f>
        <v>0</v>
      </c>
      <c r="J402" s="146" t="e">
        <f>I402/H402*100</f>
        <v>#DIV/0!</v>
      </c>
      <c r="K402" s="146">
        <f t="shared" ref="K402:L402" si="1184">K403+K404+K405</f>
        <v>0</v>
      </c>
      <c r="L402" s="146">
        <f t="shared" si="1184"/>
        <v>0</v>
      </c>
      <c r="M402" s="146" t="e">
        <f>L402/K402*100</f>
        <v>#DIV/0!</v>
      </c>
      <c r="N402" s="146">
        <f t="shared" ref="N402:O402" si="1185">N403+N404+N405</f>
        <v>0</v>
      </c>
      <c r="O402" s="146">
        <f t="shared" si="1185"/>
        <v>0</v>
      </c>
      <c r="P402" s="146" t="e">
        <f>O402/N402*100</f>
        <v>#DIV/0!</v>
      </c>
      <c r="Q402" s="146">
        <f t="shared" ref="Q402:R402" si="1186">Q403+Q404+Q405</f>
        <v>0</v>
      </c>
      <c r="R402" s="146">
        <f t="shared" si="1186"/>
        <v>0</v>
      </c>
      <c r="S402" s="146" t="e">
        <f>R402/Q402*100</f>
        <v>#DIV/0!</v>
      </c>
      <c r="T402" s="146">
        <f t="shared" ref="T402:U402" si="1187">T403+T404+T405</f>
        <v>0</v>
      </c>
      <c r="U402" s="146">
        <f t="shared" si="1187"/>
        <v>0</v>
      </c>
      <c r="V402" s="146" t="e">
        <f>U402/T402*100</f>
        <v>#DIV/0!</v>
      </c>
      <c r="W402" s="146">
        <f t="shared" ref="W402:X402" si="1188">W403+W404+W405</f>
        <v>0</v>
      </c>
      <c r="X402" s="146">
        <f t="shared" si="1188"/>
        <v>0</v>
      </c>
      <c r="Y402" s="146" t="e">
        <f>X402/W402*100</f>
        <v>#DIV/0!</v>
      </c>
      <c r="Z402" s="146">
        <f t="shared" ref="Z402:AA402" si="1189">Z403+Z404+Z405</f>
        <v>0</v>
      </c>
      <c r="AA402" s="146">
        <f t="shared" si="1189"/>
        <v>0</v>
      </c>
      <c r="AB402" s="146" t="e">
        <f>AA402/Z402*100</f>
        <v>#DIV/0!</v>
      </c>
      <c r="AC402" s="146">
        <f t="shared" ref="AC402:AD402" si="1190">AC403+AC404+AC405</f>
        <v>0</v>
      </c>
      <c r="AD402" s="146">
        <f t="shared" si="1190"/>
        <v>0</v>
      </c>
      <c r="AE402" s="146" t="e">
        <f>AD402/AC402*100</f>
        <v>#DIV/0!</v>
      </c>
      <c r="AF402" s="146">
        <f t="shared" ref="AF402:AG402" si="1191">AF403+AF404+AF405</f>
        <v>0</v>
      </c>
      <c r="AG402" s="146">
        <f t="shared" si="1191"/>
        <v>0</v>
      </c>
      <c r="AH402" s="146" t="e">
        <f>AG402/AF402*100</f>
        <v>#DIV/0!</v>
      </c>
      <c r="AI402" s="146">
        <f t="shared" ref="AI402:AJ402" si="1192">AI403+AI404+AI405</f>
        <v>0</v>
      </c>
      <c r="AJ402" s="146">
        <f t="shared" si="1192"/>
        <v>0</v>
      </c>
      <c r="AK402" s="146" t="e">
        <f>AJ402/AI402*100</f>
        <v>#DIV/0!</v>
      </c>
      <c r="AL402" s="146">
        <f t="shared" ref="AL402:AM402" si="1193">AL403+AL404+AL405</f>
        <v>0</v>
      </c>
      <c r="AM402" s="146">
        <f t="shared" si="1193"/>
        <v>0</v>
      </c>
      <c r="AN402" s="146" t="e">
        <f>AM402/AL402*100</f>
        <v>#DIV/0!</v>
      </c>
      <c r="AO402" s="146">
        <f t="shared" ref="AO402:AP402" si="1194">AO403+AO404+AO405</f>
        <v>0</v>
      </c>
      <c r="AP402" s="146">
        <f t="shared" si="1194"/>
        <v>0</v>
      </c>
      <c r="AQ402" s="146" t="e">
        <f>AP402/AO402*100</f>
        <v>#DIV/0!</v>
      </c>
      <c r="AR402" s="372"/>
    </row>
    <row r="403" spans="1:44" ht="36.75" customHeight="1" x14ac:dyDescent="0.25">
      <c r="A403" s="398"/>
      <c r="B403" s="400"/>
      <c r="C403" s="400"/>
      <c r="D403" s="178" t="s">
        <v>37</v>
      </c>
      <c r="E403" s="281">
        <f t="shared" si="1180"/>
        <v>0</v>
      </c>
      <c r="F403" s="281">
        <f t="shared" si="1181"/>
        <v>0</v>
      </c>
      <c r="G403" s="252" t="e">
        <f t="shared" si="1182"/>
        <v>#DIV/0!</v>
      </c>
      <c r="H403" s="142">
        <f>H408+H413</f>
        <v>0</v>
      </c>
      <c r="I403" s="142">
        <f t="shared" ref="I403:AQ403" si="1195">I408+I413</f>
        <v>0</v>
      </c>
      <c r="J403" s="142">
        <f t="shared" si="1195"/>
        <v>0</v>
      </c>
      <c r="K403" s="142">
        <f t="shared" si="1195"/>
        <v>0</v>
      </c>
      <c r="L403" s="142">
        <f t="shared" si="1195"/>
        <v>0</v>
      </c>
      <c r="M403" s="142">
        <f t="shared" si="1195"/>
        <v>0</v>
      </c>
      <c r="N403" s="142">
        <f t="shared" si="1195"/>
        <v>0</v>
      </c>
      <c r="O403" s="142">
        <f t="shared" si="1195"/>
        <v>0</v>
      </c>
      <c r="P403" s="142">
        <f t="shared" si="1195"/>
        <v>0</v>
      </c>
      <c r="Q403" s="142">
        <f t="shared" si="1195"/>
        <v>0</v>
      </c>
      <c r="R403" s="142">
        <f t="shared" si="1195"/>
        <v>0</v>
      </c>
      <c r="S403" s="142">
        <f t="shared" si="1195"/>
        <v>0</v>
      </c>
      <c r="T403" s="142">
        <f t="shared" si="1195"/>
        <v>0</v>
      </c>
      <c r="U403" s="142">
        <f t="shared" si="1195"/>
        <v>0</v>
      </c>
      <c r="V403" s="142">
        <f t="shared" si="1195"/>
        <v>0</v>
      </c>
      <c r="W403" s="142">
        <f t="shared" si="1195"/>
        <v>0</v>
      </c>
      <c r="X403" s="142">
        <f t="shared" si="1195"/>
        <v>0</v>
      </c>
      <c r="Y403" s="142">
        <f t="shared" si="1195"/>
        <v>0</v>
      </c>
      <c r="Z403" s="142">
        <f t="shared" si="1195"/>
        <v>0</v>
      </c>
      <c r="AA403" s="142">
        <f t="shared" si="1195"/>
        <v>0</v>
      </c>
      <c r="AB403" s="142">
        <f t="shared" si="1195"/>
        <v>0</v>
      </c>
      <c r="AC403" s="142">
        <f t="shared" si="1195"/>
        <v>0</v>
      </c>
      <c r="AD403" s="142">
        <f t="shared" si="1195"/>
        <v>0</v>
      </c>
      <c r="AE403" s="142">
        <f t="shared" si="1195"/>
        <v>0</v>
      </c>
      <c r="AF403" s="142">
        <f t="shared" si="1195"/>
        <v>0</v>
      </c>
      <c r="AG403" s="142">
        <f t="shared" si="1195"/>
        <v>0</v>
      </c>
      <c r="AH403" s="142">
        <f t="shared" si="1195"/>
        <v>0</v>
      </c>
      <c r="AI403" s="142">
        <f t="shared" si="1195"/>
        <v>0</v>
      </c>
      <c r="AJ403" s="142">
        <f t="shared" si="1195"/>
        <v>0</v>
      </c>
      <c r="AK403" s="142">
        <f t="shared" si="1195"/>
        <v>0</v>
      </c>
      <c r="AL403" s="142">
        <f t="shared" si="1195"/>
        <v>0</v>
      </c>
      <c r="AM403" s="142">
        <f t="shared" si="1195"/>
        <v>0</v>
      </c>
      <c r="AN403" s="142">
        <f t="shared" si="1195"/>
        <v>0</v>
      </c>
      <c r="AO403" s="142">
        <f t="shared" si="1195"/>
        <v>0</v>
      </c>
      <c r="AP403" s="142">
        <f t="shared" si="1195"/>
        <v>0</v>
      </c>
      <c r="AQ403" s="142">
        <f t="shared" si="1195"/>
        <v>0</v>
      </c>
      <c r="AR403" s="373"/>
    </row>
    <row r="404" spans="1:44" ht="35.450000000000003" customHeight="1" x14ac:dyDescent="0.25">
      <c r="A404" s="398"/>
      <c r="B404" s="400"/>
      <c r="C404" s="400"/>
      <c r="D404" s="178" t="s">
        <v>2</v>
      </c>
      <c r="E404" s="281">
        <f t="shared" si="1180"/>
        <v>0</v>
      </c>
      <c r="F404" s="281">
        <f t="shared" si="1181"/>
        <v>0</v>
      </c>
      <c r="G404" s="252" t="e">
        <f t="shared" si="1182"/>
        <v>#DIV/0!</v>
      </c>
      <c r="H404" s="142">
        <f t="shared" ref="H404:AQ404" si="1196">H409+H414</f>
        <v>0</v>
      </c>
      <c r="I404" s="142">
        <f t="shared" si="1196"/>
        <v>0</v>
      </c>
      <c r="J404" s="142">
        <f t="shared" si="1196"/>
        <v>0</v>
      </c>
      <c r="K404" s="142">
        <f t="shared" si="1196"/>
        <v>0</v>
      </c>
      <c r="L404" s="142">
        <f t="shared" si="1196"/>
        <v>0</v>
      </c>
      <c r="M404" s="142">
        <f t="shared" si="1196"/>
        <v>0</v>
      </c>
      <c r="N404" s="142">
        <f t="shared" si="1196"/>
        <v>0</v>
      </c>
      <c r="O404" s="142">
        <f t="shared" si="1196"/>
        <v>0</v>
      </c>
      <c r="P404" s="142">
        <f t="shared" si="1196"/>
        <v>0</v>
      </c>
      <c r="Q404" s="142">
        <f t="shared" si="1196"/>
        <v>0</v>
      </c>
      <c r="R404" s="142">
        <f t="shared" si="1196"/>
        <v>0</v>
      </c>
      <c r="S404" s="142">
        <f t="shared" si="1196"/>
        <v>0</v>
      </c>
      <c r="T404" s="142">
        <f t="shared" si="1196"/>
        <v>0</v>
      </c>
      <c r="U404" s="142">
        <f t="shared" si="1196"/>
        <v>0</v>
      </c>
      <c r="V404" s="142">
        <f t="shared" si="1196"/>
        <v>0</v>
      </c>
      <c r="W404" s="142">
        <f t="shared" si="1196"/>
        <v>0</v>
      </c>
      <c r="X404" s="142">
        <f t="shared" si="1196"/>
        <v>0</v>
      </c>
      <c r="Y404" s="142">
        <f t="shared" si="1196"/>
        <v>0</v>
      </c>
      <c r="Z404" s="142">
        <f t="shared" si="1196"/>
        <v>0</v>
      </c>
      <c r="AA404" s="142">
        <f t="shared" si="1196"/>
        <v>0</v>
      </c>
      <c r="AB404" s="142">
        <f t="shared" si="1196"/>
        <v>0</v>
      </c>
      <c r="AC404" s="142">
        <f t="shared" si="1196"/>
        <v>0</v>
      </c>
      <c r="AD404" s="142">
        <f t="shared" si="1196"/>
        <v>0</v>
      </c>
      <c r="AE404" s="142">
        <f t="shared" si="1196"/>
        <v>0</v>
      </c>
      <c r="AF404" s="142">
        <f t="shared" si="1196"/>
        <v>0</v>
      </c>
      <c r="AG404" s="142">
        <f t="shared" si="1196"/>
        <v>0</v>
      </c>
      <c r="AH404" s="142">
        <f t="shared" si="1196"/>
        <v>0</v>
      </c>
      <c r="AI404" s="142">
        <f t="shared" si="1196"/>
        <v>0</v>
      </c>
      <c r="AJ404" s="142">
        <f t="shared" si="1196"/>
        <v>0</v>
      </c>
      <c r="AK404" s="142">
        <f t="shared" si="1196"/>
        <v>0</v>
      </c>
      <c r="AL404" s="142">
        <f t="shared" si="1196"/>
        <v>0</v>
      </c>
      <c r="AM404" s="142">
        <f t="shared" si="1196"/>
        <v>0</v>
      </c>
      <c r="AN404" s="142">
        <f t="shared" si="1196"/>
        <v>0</v>
      </c>
      <c r="AO404" s="142">
        <f t="shared" si="1196"/>
        <v>0</v>
      </c>
      <c r="AP404" s="142">
        <f t="shared" si="1196"/>
        <v>0</v>
      </c>
      <c r="AQ404" s="142">
        <f t="shared" si="1196"/>
        <v>0</v>
      </c>
      <c r="AR404" s="373"/>
    </row>
    <row r="405" spans="1:44" ht="22.5" customHeight="1" x14ac:dyDescent="0.25">
      <c r="A405" s="398"/>
      <c r="B405" s="400"/>
      <c r="C405" s="400"/>
      <c r="D405" s="181" t="s">
        <v>43</v>
      </c>
      <c r="E405" s="281">
        <f t="shared" si="1180"/>
        <v>0</v>
      </c>
      <c r="F405" s="281">
        <f t="shared" si="1181"/>
        <v>0</v>
      </c>
      <c r="G405" s="252" t="e">
        <f t="shared" si="1182"/>
        <v>#DIV/0!</v>
      </c>
      <c r="H405" s="142">
        <f t="shared" ref="H405:AQ405" si="1197">H410+H415</f>
        <v>0</v>
      </c>
      <c r="I405" s="142">
        <f t="shared" si="1197"/>
        <v>0</v>
      </c>
      <c r="J405" s="142">
        <f t="shared" si="1197"/>
        <v>0</v>
      </c>
      <c r="K405" s="142">
        <f t="shared" si="1197"/>
        <v>0</v>
      </c>
      <c r="L405" s="142">
        <f t="shared" si="1197"/>
        <v>0</v>
      </c>
      <c r="M405" s="142">
        <f t="shared" si="1197"/>
        <v>0</v>
      </c>
      <c r="N405" s="142">
        <f t="shared" si="1197"/>
        <v>0</v>
      </c>
      <c r="O405" s="142">
        <f t="shared" si="1197"/>
        <v>0</v>
      </c>
      <c r="P405" s="142">
        <f t="shared" si="1197"/>
        <v>0</v>
      </c>
      <c r="Q405" s="142">
        <f t="shared" si="1197"/>
        <v>0</v>
      </c>
      <c r="R405" s="142">
        <f t="shared" si="1197"/>
        <v>0</v>
      </c>
      <c r="S405" s="142">
        <f t="shared" si="1197"/>
        <v>0</v>
      </c>
      <c r="T405" s="142">
        <f t="shared" si="1197"/>
        <v>0</v>
      </c>
      <c r="U405" s="142">
        <f t="shared" si="1197"/>
        <v>0</v>
      </c>
      <c r="V405" s="142">
        <f t="shared" si="1197"/>
        <v>0</v>
      </c>
      <c r="W405" s="142">
        <f t="shared" si="1197"/>
        <v>0</v>
      </c>
      <c r="X405" s="142">
        <f t="shared" si="1197"/>
        <v>0</v>
      </c>
      <c r="Y405" s="142">
        <f t="shared" si="1197"/>
        <v>0</v>
      </c>
      <c r="Z405" s="142">
        <f t="shared" si="1197"/>
        <v>0</v>
      </c>
      <c r="AA405" s="142">
        <f t="shared" si="1197"/>
        <v>0</v>
      </c>
      <c r="AB405" s="142">
        <f t="shared" si="1197"/>
        <v>0</v>
      </c>
      <c r="AC405" s="142">
        <f t="shared" si="1197"/>
        <v>0</v>
      </c>
      <c r="AD405" s="142">
        <f t="shared" si="1197"/>
        <v>0</v>
      </c>
      <c r="AE405" s="142">
        <f t="shared" si="1197"/>
        <v>0</v>
      </c>
      <c r="AF405" s="142">
        <f t="shared" si="1197"/>
        <v>0</v>
      </c>
      <c r="AG405" s="142">
        <f t="shared" si="1197"/>
        <v>0</v>
      </c>
      <c r="AH405" s="142">
        <f t="shared" si="1197"/>
        <v>0</v>
      </c>
      <c r="AI405" s="142">
        <f t="shared" si="1197"/>
        <v>0</v>
      </c>
      <c r="AJ405" s="142">
        <f t="shared" si="1197"/>
        <v>0</v>
      </c>
      <c r="AK405" s="142">
        <f t="shared" si="1197"/>
        <v>0</v>
      </c>
      <c r="AL405" s="142">
        <f t="shared" si="1197"/>
        <v>0</v>
      </c>
      <c r="AM405" s="142">
        <f t="shared" si="1197"/>
        <v>0</v>
      </c>
      <c r="AN405" s="142">
        <f t="shared" si="1197"/>
        <v>0</v>
      </c>
      <c r="AO405" s="142">
        <f t="shared" si="1197"/>
        <v>0</v>
      </c>
      <c r="AP405" s="142">
        <f t="shared" si="1197"/>
        <v>0</v>
      </c>
      <c r="AQ405" s="142">
        <f t="shared" si="1197"/>
        <v>0</v>
      </c>
      <c r="AR405" s="373"/>
    </row>
    <row r="406" spans="1:44" ht="38.450000000000003" customHeight="1" x14ac:dyDescent="0.25">
      <c r="A406" s="398"/>
      <c r="B406" s="400"/>
      <c r="C406" s="400"/>
      <c r="D406" s="182" t="s">
        <v>265</v>
      </c>
      <c r="E406" s="281">
        <f t="shared" si="1180"/>
        <v>0</v>
      </c>
      <c r="F406" s="281">
        <f t="shared" si="1181"/>
        <v>0</v>
      </c>
      <c r="G406" s="252" t="e">
        <f t="shared" si="1182"/>
        <v>#DIV/0!</v>
      </c>
      <c r="H406" s="142">
        <f t="shared" ref="H406:AQ406" si="1198">H411+H416</f>
        <v>0</v>
      </c>
      <c r="I406" s="142">
        <f t="shared" si="1198"/>
        <v>0</v>
      </c>
      <c r="J406" s="142">
        <f t="shared" si="1198"/>
        <v>0</v>
      </c>
      <c r="K406" s="142">
        <f t="shared" si="1198"/>
        <v>0</v>
      </c>
      <c r="L406" s="142">
        <f t="shared" si="1198"/>
        <v>0</v>
      </c>
      <c r="M406" s="142">
        <f t="shared" si="1198"/>
        <v>0</v>
      </c>
      <c r="N406" s="142">
        <f t="shared" si="1198"/>
        <v>0</v>
      </c>
      <c r="O406" s="142">
        <f t="shared" si="1198"/>
        <v>0</v>
      </c>
      <c r="P406" s="142">
        <f t="shared" si="1198"/>
        <v>0</v>
      </c>
      <c r="Q406" s="142">
        <f t="shared" si="1198"/>
        <v>0</v>
      </c>
      <c r="R406" s="142">
        <f t="shared" si="1198"/>
        <v>0</v>
      </c>
      <c r="S406" s="142">
        <f t="shared" si="1198"/>
        <v>0</v>
      </c>
      <c r="T406" s="142">
        <f t="shared" si="1198"/>
        <v>0</v>
      </c>
      <c r="U406" s="142">
        <f t="shared" si="1198"/>
        <v>0</v>
      </c>
      <c r="V406" s="142">
        <f t="shared" si="1198"/>
        <v>0</v>
      </c>
      <c r="W406" s="142">
        <f t="shared" si="1198"/>
        <v>0</v>
      </c>
      <c r="X406" s="142">
        <f t="shared" si="1198"/>
        <v>0</v>
      </c>
      <c r="Y406" s="142">
        <f t="shared" si="1198"/>
        <v>0</v>
      </c>
      <c r="Z406" s="142">
        <f t="shared" si="1198"/>
        <v>0</v>
      </c>
      <c r="AA406" s="142">
        <f t="shared" si="1198"/>
        <v>0</v>
      </c>
      <c r="AB406" s="142">
        <f t="shared" si="1198"/>
        <v>0</v>
      </c>
      <c r="AC406" s="142">
        <f t="shared" si="1198"/>
        <v>0</v>
      </c>
      <c r="AD406" s="142">
        <f t="shared" si="1198"/>
        <v>0</v>
      </c>
      <c r="AE406" s="142">
        <f t="shared" si="1198"/>
        <v>0</v>
      </c>
      <c r="AF406" s="142">
        <f t="shared" si="1198"/>
        <v>0</v>
      </c>
      <c r="AG406" s="142">
        <f t="shared" si="1198"/>
        <v>0</v>
      </c>
      <c r="AH406" s="142">
        <f t="shared" si="1198"/>
        <v>0</v>
      </c>
      <c r="AI406" s="142">
        <f t="shared" si="1198"/>
        <v>0</v>
      </c>
      <c r="AJ406" s="142">
        <f t="shared" si="1198"/>
        <v>0</v>
      </c>
      <c r="AK406" s="142">
        <f t="shared" si="1198"/>
        <v>0</v>
      </c>
      <c r="AL406" s="142">
        <f t="shared" si="1198"/>
        <v>0</v>
      </c>
      <c r="AM406" s="142">
        <f t="shared" si="1198"/>
        <v>0</v>
      </c>
      <c r="AN406" s="142">
        <f t="shared" si="1198"/>
        <v>0</v>
      </c>
      <c r="AO406" s="142">
        <f t="shared" si="1198"/>
        <v>0</v>
      </c>
      <c r="AP406" s="142">
        <f t="shared" si="1198"/>
        <v>0</v>
      </c>
      <c r="AQ406" s="142">
        <f t="shared" si="1198"/>
        <v>0</v>
      </c>
      <c r="AR406" s="373"/>
    </row>
    <row r="407" spans="1:44" ht="22.5" hidden="1" customHeight="1" x14ac:dyDescent="0.25">
      <c r="A407" s="397" t="s">
        <v>340</v>
      </c>
      <c r="B407" s="399"/>
      <c r="C407" s="399"/>
      <c r="D407" s="150" t="s">
        <v>41</v>
      </c>
      <c r="E407" s="281">
        <f t="shared" si="1180"/>
        <v>0</v>
      </c>
      <c r="F407" s="281">
        <f t="shared" si="1181"/>
        <v>0</v>
      </c>
      <c r="G407" s="252" t="e">
        <f t="shared" si="1182"/>
        <v>#DIV/0!</v>
      </c>
      <c r="H407" s="146">
        <f>H408+H409+H410</f>
        <v>0</v>
      </c>
      <c r="I407" s="146">
        <f t="shared" ref="I407" si="1199">I408+I409+I410</f>
        <v>0</v>
      </c>
      <c r="J407" s="146" t="e">
        <f>I407/H407*100</f>
        <v>#DIV/0!</v>
      </c>
      <c r="K407" s="146">
        <f t="shared" ref="K407:L407" si="1200">K408+K409+K410</f>
        <v>0</v>
      </c>
      <c r="L407" s="146">
        <f t="shared" si="1200"/>
        <v>0</v>
      </c>
      <c r="M407" s="146" t="e">
        <f>L407/K407*100</f>
        <v>#DIV/0!</v>
      </c>
      <c r="N407" s="146">
        <f t="shared" ref="N407:O407" si="1201">N408+N409+N410</f>
        <v>0</v>
      </c>
      <c r="O407" s="146">
        <f t="shared" si="1201"/>
        <v>0</v>
      </c>
      <c r="P407" s="146" t="e">
        <f>O407/N407*100</f>
        <v>#DIV/0!</v>
      </c>
      <c r="Q407" s="146">
        <f t="shared" ref="Q407:R407" si="1202">Q408+Q409+Q410</f>
        <v>0</v>
      </c>
      <c r="R407" s="146">
        <f t="shared" si="1202"/>
        <v>0</v>
      </c>
      <c r="S407" s="146" t="e">
        <f>R407/Q407*100</f>
        <v>#DIV/0!</v>
      </c>
      <c r="T407" s="146">
        <f t="shared" ref="T407:U407" si="1203">T408+T409+T410</f>
        <v>0</v>
      </c>
      <c r="U407" s="146">
        <f t="shared" si="1203"/>
        <v>0</v>
      </c>
      <c r="V407" s="146" t="e">
        <f>U407/T407*100</f>
        <v>#DIV/0!</v>
      </c>
      <c r="W407" s="146">
        <f t="shared" ref="W407:X407" si="1204">W408+W409+W410</f>
        <v>0</v>
      </c>
      <c r="X407" s="146">
        <f t="shared" si="1204"/>
        <v>0</v>
      </c>
      <c r="Y407" s="146" t="e">
        <f>X407/W407*100</f>
        <v>#DIV/0!</v>
      </c>
      <c r="Z407" s="146">
        <f t="shared" ref="Z407:AA407" si="1205">Z408+Z409+Z410</f>
        <v>0</v>
      </c>
      <c r="AA407" s="146">
        <f t="shared" si="1205"/>
        <v>0</v>
      </c>
      <c r="AB407" s="146" t="e">
        <f>AA407/Z407*100</f>
        <v>#DIV/0!</v>
      </c>
      <c r="AC407" s="146">
        <f t="shared" ref="AC407:AD407" si="1206">AC408+AC409+AC410</f>
        <v>0</v>
      </c>
      <c r="AD407" s="146">
        <f t="shared" si="1206"/>
        <v>0</v>
      </c>
      <c r="AE407" s="146" t="e">
        <f>AD407/AC407*100</f>
        <v>#DIV/0!</v>
      </c>
      <c r="AF407" s="146">
        <f t="shared" ref="AF407:AG407" si="1207">AF408+AF409+AF410</f>
        <v>0</v>
      </c>
      <c r="AG407" s="146">
        <f t="shared" si="1207"/>
        <v>0</v>
      </c>
      <c r="AH407" s="146" t="e">
        <f>AG407/AF407*100</f>
        <v>#DIV/0!</v>
      </c>
      <c r="AI407" s="146">
        <f t="shared" ref="AI407:AJ407" si="1208">AI408+AI409+AI410</f>
        <v>0</v>
      </c>
      <c r="AJ407" s="146">
        <f t="shared" si="1208"/>
        <v>0</v>
      </c>
      <c r="AK407" s="146" t="e">
        <f>AJ407/AI407*100</f>
        <v>#DIV/0!</v>
      </c>
      <c r="AL407" s="146">
        <f t="shared" ref="AL407:AM407" si="1209">AL408+AL409+AL410</f>
        <v>0</v>
      </c>
      <c r="AM407" s="146">
        <f t="shared" si="1209"/>
        <v>0</v>
      </c>
      <c r="AN407" s="146" t="e">
        <f>AM407/AL407*100</f>
        <v>#DIV/0!</v>
      </c>
      <c r="AO407" s="146">
        <f t="shared" ref="AO407:AP407" si="1210">AO408+AO409+AO410</f>
        <v>0</v>
      </c>
      <c r="AP407" s="146">
        <f t="shared" si="1210"/>
        <v>0</v>
      </c>
      <c r="AQ407" s="146" t="e">
        <f>AP407/AO407*100</f>
        <v>#DIV/0!</v>
      </c>
      <c r="AR407" s="372"/>
    </row>
    <row r="408" spans="1:44" ht="36.75" hidden="1" customHeight="1" x14ac:dyDescent="0.25">
      <c r="A408" s="398"/>
      <c r="B408" s="400"/>
      <c r="C408" s="400"/>
      <c r="D408" s="178" t="s">
        <v>37</v>
      </c>
      <c r="E408" s="281">
        <f t="shared" si="1180"/>
        <v>0</v>
      </c>
      <c r="F408" s="281">
        <f t="shared" si="1181"/>
        <v>0</v>
      </c>
      <c r="G408" s="252" t="e">
        <f t="shared" si="1182"/>
        <v>#DIV/0!</v>
      </c>
      <c r="H408" s="142"/>
      <c r="I408" s="142"/>
      <c r="J408" s="149"/>
      <c r="K408" s="142"/>
      <c r="L408" s="142"/>
      <c r="M408" s="149"/>
      <c r="N408" s="142"/>
      <c r="O408" s="142"/>
      <c r="P408" s="149"/>
      <c r="Q408" s="142"/>
      <c r="R408" s="142"/>
      <c r="S408" s="149"/>
      <c r="T408" s="142"/>
      <c r="U408" s="142"/>
      <c r="V408" s="149"/>
      <c r="W408" s="142"/>
      <c r="X408" s="142"/>
      <c r="Y408" s="149"/>
      <c r="Z408" s="142"/>
      <c r="AA408" s="142"/>
      <c r="AB408" s="149"/>
      <c r="AC408" s="142"/>
      <c r="AD408" s="142"/>
      <c r="AE408" s="149"/>
      <c r="AF408" s="142"/>
      <c r="AG408" s="142"/>
      <c r="AH408" s="149"/>
      <c r="AI408" s="142"/>
      <c r="AJ408" s="142"/>
      <c r="AK408" s="149"/>
      <c r="AL408" s="142"/>
      <c r="AM408" s="142"/>
      <c r="AN408" s="149"/>
      <c r="AO408" s="142"/>
      <c r="AP408" s="142"/>
      <c r="AQ408" s="149"/>
      <c r="AR408" s="373"/>
    </row>
    <row r="409" spans="1:44" ht="32.450000000000003" hidden="1" customHeight="1" x14ac:dyDescent="0.25">
      <c r="A409" s="398"/>
      <c r="B409" s="400"/>
      <c r="C409" s="400"/>
      <c r="D409" s="178" t="s">
        <v>2</v>
      </c>
      <c r="E409" s="281">
        <f t="shared" si="1180"/>
        <v>0</v>
      </c>
      <c r="F409" s="281">
        <f t="shared" si="1181"/>
        <v>0</v>
      </c>
      <c r="G409" s="252" t="e">
        <f t="shared" si="1182"/>
        <v>#DIV/0!</v>
      </c>
      <c r="H409" s="142"/>
      <c r="I409" s="142"/>
      <c r="J409" s="149"/>
      <c r="K409" s="142"/>
      <c r="L409" s="142"/>
      <c r="M409" s="149"/>
      <c r="N409" s="142"/>
      <c r="O409" s="142"/>
      <c r="P409" s="149"/>
      <c r="Q409" s="142"/>
      <c r="R409" s="142"/>
      <c r="S409" s="149"/>
      <c r="T409" s="142"/>
      <c r="U409" s="142"/>
      <c r="V409" s="149"/>
      <c r="W409" s="142"/>
      <c r="X409" s="142"/>
      <c r="Y409" s="149"/>
      <c r="Z409" s="142"/>
      <c r="AA409" s="142"/>
      <c r="AB409" s="149"/>
      <c r="AC409" s="142"/>
      <c r="AD409" s="142"/>
      <c r="AE409" s="149"/>
      <c r="AF409" s="142"/>
      <c r="AG409" s="142"/>
      <c r="AH409" s="149"/>
      <c r="AI409" s="142"/>
      <c r="AJ409" s="142"/>
      <c r="AK409" s="149"/>
      <c r="AL409" s="142"/>
      <c r="AM409" s="142"/>
      <c r="AN409" s="149"/>
      <c r="AO409" s="142"/>
      <c r="AP409" s="142"/>
      <c r="AQ409" s="149"/>
      <c r="AR409" s="373"/>
    </row>
    <row r="410" spans="1:44" ht="22.5" hidden="1" customHeight="1" x14ac:dyDescent="0.25">
      <c r="A410" s="398"/>
      <c r="B410" s="400"/>
      <c r="C410" s="400"/>
      <c r="D410" s="181" t="s">
        <v>43</v>
      </c>
      <c r="E410" s="281">
        <f t="shared" si="1180"/>
        <v>0</v>
      </c>
      <c r="F410" s="281">
        <f t="shared" si="1181"/>
        <v>0</v>
      </c>
      <c r="G410" s="252" t="e">
        <f t="shared" si="1182"/>
        <v>#DIV/0!</v>
      </c>
      <c r="H410" s="142"/>
      <c r="I410" s="142"/>
      <c r="J410" s="149"/>
      <c r="K410" s="142"/>
      <c r="L410" s="142"/>
      <c r="M410" s="149"/>
      <c r="N410" s="142"/>
      <c r="O410" s="142"/>
      <c r="P410" s="149"/>
      <c r="Q410" s="142"/>
      <c r="R410" s="142"/>
      <c r="S410" s="149"/>
      <c r="T410" s="142"/>
      <c r="U410" s="142"/>
      <c r="V410" s="149"/>
      <c r="W410" s="142"/>
      <c r="X410" s="142"/>
      <c r="Y410" s="149"/>
      <c r="Z410" s="142"/>
      <c r="AA410" s="142"/>
      <c r="AB410" s="149"/>
      <c r="AC410" s="142"/>
      <c r="AD410" s="142"/>
      <c r="AE410" s="149"/>
      <c r="AF410" s="142"/>
      <c r="AG410" s="142"/>
      <c r="AH410" s="149"/>
      <c r="AI410" s="142"/>
      <c r="AJ410" s="142"/>
      <c r="AK410" s="149"/>
      <c r="AL410" s="142"/>
      <c r="AM410" s="142"/>
      <c r="AN410" s="149"/>
      <c r="AO410" s="142"/>
      <c r="AP410" s="142"/>
      <c r="AQ410" s="149"/>
      <c r="AR410" s="373"/>
    </row>
    <row r="411" spans="1:44" ht="25.15" hidden="1" customHeight="1" x14ac:dyDescent="0.25">
      <c r="A411" s="398"/>
      <c r="B411" s="400"/>
      <c r="C411" s="400"/>
      <c r="D411" s="182" t="s">
        <v>265</v>
      </c>
      <c r="E411" s="281">
        <f t="shared" si="1180"/>
        <v>0</v>
      </c>
      <c r="F411" s="281">
        <f t="shared" si="1181"/>
        <v>0</v>
      </c>
      <c r="G411" s="252" t="e">
        <f t="shared" si="1182"/>
        <v>#DIV/0!</v>
      </c>
      <c r="H411" s="142"/>
      <c r="I411" s="142"/>
      <c r="J411" s="149"/>
      <c r="K411" s="142"/>
      <c r="L411" s="142"/>
      <c r="M411" s="149"/>
      <c r="N411" s="142"/>
      <c r="O411" s="142"/>
      <c r="P411" s="149"/>
      <c r="Q411" s="142"/>
      <c r="R411" s="142"/>
      <c r="S411" s="149"/>
      <c r="T411" s="142"/>
      <c r="U411" s="142"/>
      <c r="V411" s="149"/>
      <c r="W411" s="142"/>
      <c r="X411" s="142"/>
      <c r="Y411" s="149"/>
      <c r="Z411" s="142"/>
      <c r="AA411" s="142"/>
      <c r="AB411" s="149"/>
      <c r="AC411" s="142"/>
      <c r="AD411" s="142"/>
      <c r="AE411" s="149"/>
      <c r="AF411" s="142"/>
      <c r="AG411" s="142"/>
      <c r="AH411" s="149"/>
      <c r="AI411" s="142"/>
      <c r="AJ411" s="142"/>
      <c r="AK411" s="149"/>
      <c r="AL411" s="142"/>
      <c r="AM411" s="142"/>
      <c r="AN411" s="149"/>
      <c r="AO411" s="142"/>
      <c r="AP411" s="142"/>
      <c r="AQ411" s="149"/>
      <c r="AR411" s="373"/>
    </row>
    <row r="412" spans="1:44" ht="40.5" hidden="1" customHeight="1" x14ac:dyDescent="0.25">
      <c r="A412" s="401" t="s">
        <v>341</v>
      </c>
      <c r="B412" s="377"/>
      <c r="C412" s="399"/>
      <c r="D412" s="150" t="s">
        <v>41</v>
      </c>
      <c r="E412" s="281">
        <f t="shared" si="1180"/>
        <v>0</v>
      </c>
      <c r="F412" s="281">
        <f t="shared" si="1181"/>
        <v>0</v>
      </c>
      <c r="G412" s="252" t="e">
        <f t="shared" si="1182"/>
        <v>#DIV/0!</v>
      </c>
      <c r="H412" s="146">
        <f>H413+H414+H415</f>
        <v>0</v>
      </c>
      <c r="I412" s="146">
        <f t="shared" ref="I412" si="1211">I413+I414+I415</f>
        <v>0</v>
      </c>
      <c r="J412" s="146" t="e">
        <f>I412/H412*100</f>
        <v>#DIV/0!</v>
      </c>
      <c r="K412" s="146">
        <f t="shared" ref="K412:L412" si="1212">K413+K414+K415</f>
        <v>0</v>
      </c>
      <c r="L412" s="146">
        <f t="shared" si="1212"/>
        <v>0</v>
      </c>
      <c r="M412" s="146" t="e">
        <f>L412/K412*100</f>
        <v>#DIV/0!</v>
      </c>
      <c r="N412" s="146">
        <f t="shared" ref="N412:O412" si="1213">N413+N414+N415</f>
        <v>0</v>
      </c>
      <c r="O412" s="146">
        <f t="shared" si="1213"/>
        <v>0</v>
      </c>
      <c r="P412" s="146" t="e">
        <f>O412/N412*100</f>
        <v>#DIV/0!</v>
      </c>
      <c r="Q412" s="146">
        <f t="shared" ref="Q412:R412" si="1214">Q413+Q414+Q415</f>
        <v>0</v>
      </c>
      <c r="R412" s="146">
        <f t="shared" si="1214"/>
        <v>0</v>
      </c>
      <c r="S412" s="146" t="e">
        <f>R412/Q412*100</f>
        <v>#DIV/0!</v>
      </c>
      <c r="T412" s="146">
        <f t="shared" ref="T412:U412" si="1215">T413+T414+T415</f>
        <v>0</v>
      </c>
      <c r="U412" s="146">
        <f t="shared" si="1215"/>
        <v>0</v>
      </c>
      <c r="V412" s="146" t="e">
        <f>U412/T412*100</f>
        <v>#DIV/0!</v>
      </c>
      <c r="W412" s="146">
        <f t="shared" ref="W412:X412" si="1216">W413+W414+W415</f>
        <v>0</v>
      </c>
      <c r="X412" s="146">
        <f t="shared" si="1216"/>
        <v>0</v>
      </c>
      <c r="Y412" s="146" t="e">
        <f>X412/W412*100</f>
        <v>#DIV/0!</v>
      </c>
      <c r="Z412" s="146">
        <f t="shared" ref="Z412:AA412" si="1217">Z413+Z414+Z415</f>
        <v>0</v>
      </c>
      <c r="AA412" s="146">
        <f t="shared" si="1217"/>
        <v>0</v>
      </c>
      <c r="AB412" s="146" t="e">
        <f>AA412/Z412*100</f>
        <v>#DIV/0!</v>
      </c>
      <c r="AC412" s="146">
        <f t="shared" ref="AC412:AD412" si="1218">AC413+AC414+AC415</f>
        <v>0</v>
      </c>
      <c r="AD412" s="146">
        <f t="shared" si="1218"/>
        <v>0</v>
      </c>
      <c r="AE412" s="146" t="e">
        <f>AD412/AC412*100</f>
        <v>#DIV/0!</v>
      </c>
      <c r="AF412" s="146">
        <f t="shared" ref="AF412:AG412" si="1219">AF413+AF414+AF415</f>
        <v>0</v>
      </c>
      <c r="AG412" s="146">
        <f t="shared" si="1219"/>
        <v>0</v>
      </c>
      <c r="AH412" s="146" t="e">
        <f>AG412/AF412*100</f>
        <v>#DIV/0!</v>
      </c>
      <c r="AI412" s="146">
        <f t="shared" ref="AI412:AJ412" si="1220">AI413+AI414+AI415</f>
        <v>0</v>
      </c>
      <c r="AJ412" s="146">
        <f t="shared" si="1220"/>
        <v>0</v>
      </c>
      <c r="AK412" s="146" t="e">
        <f>AJ412/AI412*100</f>
        <v>#DIV/0!</v>
      </c>
      <c r="AL412" s="146">
        <f t="shared" ref="AL412:AM412" si="1221">AL413+AL414+AL415</f>
        <v>0</v>
      </c>
      <c r="AM412" s="146">
        <f t="shared" si="1221"/>
        <v>0</v>
      </c>
      <c r="AN412" s="146" t="e">
        <f>AM412/AL412*100</f>
        <v>#DIV/0!</v>
      </c>
      <c r="AO412" s="146">
        <f t="shared" ref="AO412:AP412" si="1222">AO413+AO414+AO415</f>
        <v>0</v>
      </c>
      <c r="AP412" s="146">
        <f t="shared" si="1222"/>
        <v>0</v>
      </c>
      <c r="AQ412" s="146" t="e">
        <f>AP412/AO412*100</f>
        <v>#DIV/0!</v>
      </c>
      <c r="AR412" s="372"/>
    </row>
    <row r="413" spans="1:44" ht="40.5" hidden="1" customHeight="1" x14ac:dyDescent="0.25">
      <c r="A413" s="402"/>
      <c r="B413" s="378"/>
      <c r="C413" s="400"/>
      <c r="D413" s="178" t="s">
        <v>37</v>
      </c>
      <c r="E413" s="281">
        <f t="shared" si="1180"/>
        <v>0</v>
      </c>
      <c r="F413" s="281">
        <f t="shared" si="1181"/>
        <v>0</v>
      </c>
      <c r="G413" s="252" t="e">
        <f t="shared" si="1182"/>
        <v>#DIV/0!</v>
      </c>
      <c r="H413" s="142"/>
      <c r="I413" s="142"/>
      <c r="J413" s="149"/>
      <c r="K413" s="142"/>
      <c r="L413" s="142"/>
      <c r="M413" s="149"/>
      <c r="N413" s="142"/>
      <c r="O413" s="142"/>
      <c r="P413" s="149"/>
      <c r="Q413" s="142"/>
      <c r="R413" s="142"/>
      <c r="S413" s="149"/>
      <c r="T413" s="142"/>
      <c r="U413" s="142"/>
      <c r="V413" s="149"/>
      <c r="W413" s="142"/>
      <c r="X413" s="142"/>
      <c r="Y413" s="149"/>
      <c r="Z413" s="142"/>
      <c r="AA413" s="142"/>
      <c r="AB413" s="149"/>
      <c r="AC413" s="142"/>
      <c r="AD413" s="142"/>
      <c r="AE413" s="149"/>
      <c r="AF413" s="142"/>
      <c r="AG413" s="142"/>
      <c r="AH413" s="149"/>
      <c r="AI413" s="142"/>
      <c r="AJ413" s="142"/>
      <c r="AK413" s="149"/>
      <c r="AL413" s="142"/>
      <c r="AM413" s="142"/>
      <c r="AN413" s="149"/>
      <c r="AO413" s="142"/>
      <c r="AP413" s="142"/>
      <c r="AQ413" s="149"/>
      <c r="AR413" s="373"/>
    </row>
    <row r="414" spans="1:44" ht="40.5" hidden="1" customHeight="1" x14ac:dyDescent="0.25">
      <c r="A414" s="402"/>
      <c r="B414" s="378"/>
      <c r="C414" s="400"/>
      <c r="D414" s="178" t="s">
        <v>2</v>
      </c>
      <c r="E414" s="281">
        <f t="shared" si="1180"/>
        <v>0</v>
      </c>
      <c r="F414" s="281">
        <f t="shared" si="1181"/>
        <v>0</v>
      </c>
      <c r="G414" s="252" t="e">
        <f t="shared" si="1182"/>
        <v>#DIV/0!</v>
      </c>
      <c r="H414" s="142"/>
      <c r="I414" s="142"/>
      <c r="J414" s="149"/>
      <c r="K414" s="142"/>
      <c r="L414" s="142"/>
      <c r="M414" s="149"/>
      <c r="N414" s="142"/>
      <c r="O414" s="142"/>
      <c r="P414" s="149"/>
      <c r="Q414" s="142"/>
      <c r="R414" s="142"/>
      <c r="S414" s="149"/>
      <c r="T414" s="142"/>
      <c r="U414" s="142"/>
      <c r="V414" s="149"/>
      <c r="W414" s="142"/>
      <c r="X414" s="142"/>
      <c r="Y414" s="149"/>
      <c r="Z414" s="142"/>
      <c r="AA414" s="142"/>
      <c r="AB414" s="149"/>
      <c r="AC414" s="142"/>
      <c r="AD414" s="142"/>
      <c r="AE414" s="149"/>
      <c r="AF414" s="142"/>
      <c r="AG414" s="142"/>
      <c r="AH414" s="149"/>
      <c r="AI414" s="142"/>
      <c r="AJ414" s="142"/>
      <c r="AK414" s="149"/>
      <c r="AL414" s="142"/>
      <c r="AM414" s="142"/>
      <c r="AN414" s="149"/>
      <c r="AO414" s="142"/>
      <c r="AP414" s="142"/>
      <c r="AQ414" s="149"/>
      <c r="AR414" s="373"/>
    </row>
    <row r="415" spans="1:44" ht="40.5" hidden="1" customHeight="1" x14ac:dyDescent="0.25">
      <c r="A415" s="402"/>
      <c r="B415" s="378"/>
      <c r="C415" s="400"/>
      <c r="D415" s="179" t="s">
        <v>43</v>
      </c>
      <c r="E415" s="281">
        <f t="shared" si="1180"/>
        <v>0</v>
      </c>
      <c r="F415" s="281">
        <f t="shared" si="1181"/>
        <v>0</v>
      </c>
      <c r="G415" s="252" t="e">
        <f t="shared" si="1182"/>
        <v>#DIV/0!</v>
      </c>
      <c r="H415" s="142"/>
      <c r="I415" s="142"/>
      <c r="J415" s="149"/>
      <c r="K415" s="142"/>
      <c r="L415" s="142"/>
      <c r="M415" s="149"/>
      <c r="N415" s="142"/>
      <c r="O415" s="142"/>
      <c r="P415" s="149"/>
      <c r="Q415" s="142"/>
      <c r="R415" s="142"/>
      <c r="S415" s="149"/>
      <c r="T415" s="142"/>
      <c r="U415" s="142"/>
      <c r="V415" s="149"/>
      <c r="W415" s="142"/>
      <c r="X415" s="142"/>
      <c r="Y415" s="149"/>
      <c r="Z415" s="142"/>
      <c r="AA415" s="142"/>
      <c r="AB415" s="149"/>
      <c r="AC415" s="142"/>
      <c r="AD415" s="142"/>
      <c r="AE415" s="149"/>
      <c r="AF415" s="142"/>
      <c r="AG415" s="142"/>
      <c r="AH415" s="149"/>
      <c r="AI415" s="142"/>
      <c r="AJ415" s="142"/>
      <c r="AK415" s="149"/>
      <c r="AL415" s="142"/>
      <c r="AM415" s="142"/>
      <c r="AN415" s="149"/>
      <c r="AO415" s="142"/>
      <c r="AP415" s="142"/>
      <c r="AQ415" s="149"/>
      <c r="AR415" s="373"/>
    </row>
    <row r="416" spans="1:44" ht="40.5" hidden="1" customHeight="1" x14ac:dyDescent="0.25">
      <c r="A416" s="403"/>
      <c r="B416" s="379"/>
      <c r="C416" s="412"/>
      <c r="D416" s="224" t="s">
        <v>265</v>
      </c>
      <c r="E416" s="281">
        <f t="shared" si="1180"/>
        <v>0</v>
      </c>
      <c r="F416" s="281">
        <f t="shared" si="1181"/>
        <v>0</v>
      </c>
      <c r="G416" s="252" t="e">
        <f t="shared" si="1182"/>
        <v>#DIV/0!</v>
      </c>
      <c r="H416" s="142"/>
      <c r="I416" s="142"/>
      <c r="J416" s="149"/>
      <c r="K416" s="142"/>
      <c r="L416" s="142"/>
      <c r="M416" s="149"/>
      <c r="N416" s="142"/>
      <c r="O416" s="142"/>
      <c r="P416" s="149"/>
      <c r="Q416" s="142"/>
      <c r="R416" s="142"/>
      <c r="S416" s="149"/>
      <c r="T416" s="142"/>
      <c r="U416" s="142"/>
      <c r="V416" s="149"/>
      <c r="W416" s="142"/>
      <c r="X416" s="142"/>
      <c r="Y416" s="149"/>
      <c r="Z416" s="142"/>
      <c r="AA416" s="142"/>
      <c r="AB416" s="149"/>
      <c r="AC416" s="142"/>
      <c r="AD416" s="142"/>
      <c r="AE416" s="149"/>
      <c r="AF416" s="142"/>
      <c r="AG416" s="142"/>
      <c r="AH416" s="149"/>
      <c r="AI416" s="142"/>
      <c r="AJ416" s="142"/>
      <c r="AK416" s="149"/>
      <c r="AL416" s="142"/>
      <c r="AM416" s="142"/>
      <c r="AN416" s="149"/>
      <c r="AO416" s="142"/>
      <c r="AP416" s="142"/>
      <c r="AQ416" s="149"/>
      <c r="AR416" s="373"/>
    </row>
    <row r="417" spans="1:44" ht="21" customHeight="1" x14ac:dyDescent="0.25">
      <c r="A417" s="380" t="s">
        <v>344</v>
      </c>
      <c r="B417" s="381"/>
      <c r="C417" s="382"/>
      <c r="D417" s="150" t="s">
        <v>41</v>
      </c>
      <c r="E417" s="281">
        <f t="shared" si="1180"/>
        <v>0</v>
      </c>
      <c r="F417" s="281">
        <f t="shared" si="1181"/>
        <v>0</v>
      </c>
      <c r="G417" s="252" t="e">
        <f t="shared" si="1182"/>
        <v>#DIV/0!</v>
      </c>
      <c r="H417" s="146">
        <f>H418+H419+H420</f>
        <v>0</v>
      </c>
      <c r="I417" s="146">
        <f t="shared" ref="I417" si="1223">I418+I419+I420</f>
        <v>0</v>
      </c>
      <c r="J417" s="146" t="e">
        <f>I417/H417*100</f>
        <v>#DIV/0!</v>
      </c>
      <c r="K417" s="146">
        <f t="shared" ref="K417:L417" si="1224">K418+K419+K420</f>
        <v>0</v>
      </c>
      <c r="L417" s="146">
        <f t="shared" si="1224"/>
        <v>0</v>
      </c>
      <c r="M417" s="146" t="e">
        <f>L417/K417*100</f>
        <v>#DIV/0!</v>
      </c>
      <c r="N417" s="146">
        <f t="shared" ref="N417:O417" si="1225">N418+N419+N420</f>
        <v>0</v>
      </c>
      <c r="O417" s="146">
        <f t="shared" si="1225"/>
        <v>0</v>
      </c>
      <c r="P417" s="146" t="e">
        <f>O417/N417*100</f>
        <v>#DIV/0!</v>
      </c>
      <c r="Q417" s="146">
        <f t="shared" ref="Q417:R417" si="1226">Q418+Q419+Q420</f>
        <v>0</v>
      </c>
      <c r="R417" s="146">
        <f t="shared" si="1226"/>
        <v>0</v>
      </c>
      <c r="S417" s="146" t="e">
        <f>R417/Q417*100</f>
        <v>#DIV/0!</v>
      </c>
      <c r="T417" s="146">
        <f t="shared" ref="T417:U417" si="1227">T418+T419+T420</f>
        <v>0</v>
      </c>
      <c r="U417" s="146">
        <f t="shared" si="1227"/>
        <v>0</v>
      </c>
      <c r="V417" s="146" t="e">
        <f>U417/T417*100</f>
        <v>#DIV/0!</v>
      </c>
      <c r="W417" s="146">
        <f t="shared" ref="W417:X417" si="1228">W418+W419+W420</f>
        <v>0</v>
      </c>
      <c r="X417" s="146">
        <f t="shared" si="1228"/>
        <v>0</v>
      </c>
      <c r="Y417" s="146" t="e">
        <f>X417/W417*100</f>
        <v>#DIV/0!</v>
      </c>
      <c r="Z417" s="146">
        <f t="shared" ref="Z417:AA417" si="1229">Z418+Z419+Z420</f>
        <v>0</v>
      </c>
      <c r="AA417" s="146">
        <f t="shared" si="1229"/>
        <v>0</v>
      </c>
      <c r="AB417" s="146" t="e">
        <f>AA417/Z417*100</f>
        <v>#DIV/0!</v>
      </c>
      <c r="AC417" s="146">
        <f t="shared" ref="AC417:AD417" si="1230">AC418+AC419+AC420</f>
        <v>0</v>
      </c>
      <c r="AD417" s="146">
        <f t="shared" si="1230"/>
        <v>0</v>
      </c>
      <c r="AE417" s="146" t="e">
        <f>AD417/AC417*100</f>
        <v>#DIV/0!</v>
      </c>
      <c r="AF417" s="146">
        <f t="shared" ref="AF417:AG417" si="1231">AF418+AF419+AF420</f>
        <v>0</v>
      </c>
      <c r="AG417" s="146">
        <f t="shared" si="1231"/>
        <v>0</v>
      </c>
      <c r="AH417" s="146" t="e">
        <f>AG417/AF417*100</f>
        <v>#DIV/0!</v>
      </c>
      <c r="AI417" s="146">
        <f t="shared" ref="AI417:AJ417" si="1232">AI418+AI419+AI420</f>
        <v>0</v>
      </c>
      <c r="AJ417" s="146">
        <f t="shared" si="1232"/>
        <v>0</v>
      </c>
      <c r="AK417" s="146" t="e">
        <f>AJ417/AI417*100</f>
        <v>#DIV/0!</v>
      </c>
      <c r="AL417" s="146">
        <f t="shared" ref="AL417:AM417" si="1233">AL418+AL419+AL420</f>
        <v>0</v>
      </c>
      <c r="AM417" s="146">
        <f t="shared" si="1233"/>
        <v>0</v>
      </c>
      <c r="AN417" s="146" t="e">
        <f>AM417/AL417*100</f>
        <v>#DIV/0!</v>
      </c>
      <c r="AO417" s="146">
        <f t="shared" ref="AO417:AP417" si="1234">AO418+AO419+AO420</f>
        <v>0</v>
      </c>
      <c r="AP417" s="146">
        <f t="shared" si="1234"/>
        <v>0</v>
      </c>
      <c r="AQ417" s="146" t="e">
        <f>AP417/AO417*100</f>
        <v>#DIV/0!</v>
      </c>
      <c r="AR417" s="392"/>
    </row>
    <row r="418" spans="1:44" ht="31.5" x14ac:dyDescent="0.25">
      <c r="A418" s="383"/>
      <c r="B418" s="384"/>
      <c r="C418" s="385"/>
      <c r="D418" s="178" t="s">
        <v>37</v>
      </c>
      <c r="E418" s="281">
        <f t="shared" si="1180"/>
        <v>0</v>
      </c>
      <c r="F418" s="281">
        <f t="shared" si="1181"/>
        <v>0</v>
      </c>
      <c r="G418" s="252" t="e">
        <f t="shared" si="1182"/>
        <v>#DIV/0!</v>
      </c>
      <c r="H418" s="142">
        <f>H403</f>
        <v>0</v>
      </c>
      <c r="I418" s="142">
        <f t="shared" ref="I418:AQ418" si="1235">I403</f>
        <v>0</v>
      </c>
      <c r="J418" s="142">
        <f t="shared" si="1235"/>
        <v>0</v>
      </c>
      <c r="K418" s="142">
        <f t="shared" si="1235"/>
        <v>0</v>
      </c>
      <c r="L418" s="142">
        <f t="shared" si="1235"/>
        <v>0</v>
      </c>
      <c r="M418" s="142">
        <f t="shared" si="1235"/>
        <v>0</v>
      </c>
      <c r="N418" s="142">
        <f t="shared" si="1235"/>
        <v>0</v>
      </c>
      <c r="O418" s="142">
        <f t="shared" si="1235"/>
        <v>0</v>
      </c>
      <c r="P418" s="142">
        <f t="shared" si="1235"/>
        <v>0</v>
      </c>
      <c r="Q418" s="142">
        <f t="shared" si="1235"/>
        <v>0</v>
      </c>
      <c r="R418" s="142">
        <f t="shared" si="1235"/>
        <v>0</v>
      </c>
      <c r="S418" s="142">
        <f t="shared" si="1235"/>
        <v>0</v>
      </c>
      <c r="T418" s="142">
        <f t="shared" si="1235"/>
        <v>0</v>
      </c>
      <c r="U418" s="142">
        <f t="shared" si="1235"/>
        <v>0</v>
      </c>
      <c r="V418" s="142">
        <f t="shared" si="1235"/>
        <v>0</v>
      </c>
      <c r="W418" s="142">
        <f t="shared" si="1235"/>
        <v>0</v>
      </c>
      <c r="X418" s="142">
        <f t="shared" si="1235"/>
        <v>0</v>
      </c>
      <c r="Y418" s="142">
        <f t="shared" si="1235"/>
        <v>0</v>
      </c>
      <c r="Z418" s="142">
        <f t="shared" si="1235"/>
        <v>0</v>
      </c>
      <c r="AA418" s="142">
        <f t="shared" si="1235"/>
        <v>0</v>
      </c>
      <c r="AB418" s="142">
        <f t="shared" si="1235"/>
        <v>0</v>
      </c>
      <c r="AC418" s="142">
        <f t="shared" si="1235"/>
        <v>0</v>
      </c>
      <c r="AD418" s="142">
        <f t="shared" si="1235"/>
        <v>0</v>
      </c>
      <c r="AE418" s="142">
        <f t="shared" si="1235"/>
        <v>0</v>
      </c>
      <c r="AF418" s="142">
        <f t="shared" si="1235"/>
        <v>0</v>
      </c>
      <c r="AG418" s="142">
        <f t="shared" si="1235"/>
        <v>0</v>
      </c>
      <c r="AH418" s="142">
        <f t="shared" si="1235"/>
        <v>0</v>
      </c>
      <c r="AI418" s="142">
        <f t="shared" si="1235"/>
        <v>0</v>
      </c>
      <c r="AJ418" s="142">
        <f t="shared" si="1235"/>
        <v>0</v>
      </c>
      <c r="AK418" s="142">
        <f t="shared" si="1235"/>
        <v>0</v>
      </c>
      <c r="AL418" s="142">
        <f t="shared" si="1235"/>
        <v>0</v>
      </c>
      <c r="AM418" s="142">
        <f t="shared" si="1235"/>
        <v>0</v>
      </c>
      <c r="AN418" s="142">
        <f t="shared" si="1235"/>
        <v>0</v>
      </c>
      <c r="AO418" s="142">
        <f t="shared" si="1235"/>
        <v>0</v>
      </c>
      <c r="AP418" s="142">
        <f t="shared" si="1235"/>
        <v>0</v>
      </c>
      <c r="AQ418" s="142">
        <f t="shared" si="1235"/>
        <v>0</v>
      </c>
      <c r="AR418" s="393"/>
    </row>
    <row r="419" spans="1:44" ht="33" customHeight="1" x14ac:dyDescent="0.25">
      <c r="A419" s="383"/>
      <c r="B419" s="384"/>
      <c r="C419" s="385"/>
      <c r="D419" s="178" t="s">
        <v>2</v>
      </c>
      <c r="E419" s="281">
        <f t="shared" si="1180"/>
        <v>0</v>
      </c>
      <c r="F419" s="281">
        <f t="shared" si="1181"/>
        <v>0</v>
      </c>
      <c r="G419" s="252" t="e">
        <f t="shared" si="1182"/>
        <v>#DIV/0!</v>
      </c>
      <c r="H419" s="142">
        <f t="shared" ref="H419:AQ419" si="1236">H404</f>
        <v>0</v>
      </c>
      <c r="I419" s="142">
        <f t="shared" si="1236"/>
        <v>0</v>
      </c>
      <c r="J419" s="142">
        <f t="shared" si="1236"/>
        <v>0</v>
      </c>
      <c r="K419" s="142">
        <f t="shared" si="1236"/>
        <v>0</v>
      </c>
      <c r="L419" s="142">
        <f t="shared" si="1236"/>
        <v>0</v>
      </c>
      <c r="M419" s="142">
        <f t="shared" si="1236"/>
        <v>0</v>
      </c>
      <c r="N419" s="142">
        <f t="shared" si="1236"/>
        <v>0</v>
      </c>
      <c r="O419" s="142">
        <f t="shared" si="1236"/>
        <v>0</v>
      </c>
      <c r="P419" s="142">
        <f t="shared" si="1236"/>
        <v>0</v>
      </c>
      <c r="Q419" s="142">
        <f t="shared" si="1236"/>
        <v>0</v>
      </c>
      <c r="R419" s="142">
        <f t="shared" si="1236"/>
        <v>0</v>
      </c>
      <c r="S419" s="142">
        <f t="shared" si="1236"/>
        <v>0</v>
      </c>
      <c r="T419" s="142">
        <f t="shared" si="1236"/>
        <v>0</v>
      </c>
      <c r="U419" s="142">
        <f t="shared" si="1236"/>
        <v>0</v>
      </c>
      <c r="V419" s="142">
        <f t="shared" si="1236"/>
        <v>0</v>
      </c>
      <c r="W419" s="142">
        <f t="shared" si="1236"/>
        <v>0</v>
      </c>
      <c r="X419" s="142">
        <f t="shared" si="1236"/>
        <v>0</v>
      </c>
      <c r="Y419" s="142">
        <f t="shared" si="1236"/>
        <v>0</v>
      </c>
      <c r="Z419" s="142">
        <f t="shared" si="1236"/>
        <v>0</v>
      </c>
      <c r="AA419" s="142">
        <f t="shared" si="1236"/>
        <v>0</v>
      </c>
      <c r="AB419" s="142">
        <f t="shared" si="1236"/>
        <v>0</v>
      </c>
      <c r="AC419" s="142">
        <f t="shared" si="1236"/>
        <v>0</v>
      </c>
      <c r="AD419" s="142">
        <f t="shared" si="1236"/>
        <v>0</v>
      </c>
      <c r="AE419" s="142">
        <f t="shared" si="1236"/>
        <v>0</v>
      </c>
      <c r="AF419" s="142">
        <f t="shared" si="1236"/>
        <v>0</v>
      </c>
      <c r="AG419" s="142">
        <f t="shared" si="1236"/>
        <v>0</v>
      </c>
      <c r="AH419" s="142">
        <f t="shared" si="1236"/>
        <v>0</v>
      </c>
      <c r="AI419" s="142">
        <f t="shared" si="1236"/>
        <v>0</v>
      </c>
      <c r="AJ419" s="142">
        <f t="shared" si="1236"/>
        <v>0</v>
      </c>
      <c r="AK419" s="142">
        <f t="shared" si="1236"/>
        <v>0</v>
      </c>
      <c r="AL419" s="142">
        <f t="shared" si="1236"/>
        <v>0</v>
      </c>
      <c r="AM419" s="142">
        <f t="shared" si="1236"/>
        <v>0</v>
      </c>
      <c r="AN419" s="142">
        <f t="shared" si="1236"/>
        <v>0</v>
      </c>
      <c r="AO419" s="142">
        <f t="shared" si="1236"/>
        <v>0</v>
      </c>
      <c r="AP419" s="142">
        <f t="shared" si="1236"/>
        <v>0</v>
      </c>
      <c r="AQ419" s="142">
        <f t="shared" si="1236"/>
        <v>0</v>
      </c>
      <c r="AR419" s="393"/>
    </row>
    <row r="420" spans="1:44" ht="21" customHeight="1" x14ac:dyDescent="0.25">
      <c r="A420" s="383"/>
      <c r="B420" s="384"/>
      <c r="C420" s="385"/>
      <c r="D420" s="181" t="s">
        <v>43</v>
      </c>
      <c r="E420" s="281">
        <f t="shared" si="1180"/>
        <v>0</v>
      </c>
      <c r="F420" s="281">
        <f t="shared" si="1181"/>
        <v>0</v>
      </c>
      <c r="G420" s="252" t="e">
        <f t="shared" si="1182"/>
        <v>#DIV/0!</v>
      </c>
      <c r="H420" s="142">
        <f t="shared" ref="H420:AQ420" si="1237">H405</f>
        <v>0</v>
      </c>
      <c r="I420" s="142">
        <f t="shared" si="1237"/>
        <v>0</v>
      </c>
      <c r="J420" s="142">
        <f t="shared" si="1237"/>
        <v>0</v>
      </c>
      <c r="K420" s="142">
        <f t="shared" si="1237"/>
        <v>0</v>
      </c>
      <c r="L420" s="142">
        <f t="shared" si="1237"/>
        <v>0</v>
      </c>
      <c r="M420" s="142">
        <f t="shared" si="1237"/>
        <v>0</v>
      </c>
      <c r="N420" s="142">
        <f t="shared" si="1237"/>
        <v>0</v>
      </c>
      <c r="O420" s="142">
        <f t="shared" si="1237"/>
        <v>0</v>
      </c>
      <c r="P420" s="142">
        <f t="shared" si="1237"/>
        <v>0</v>
      </c>
      <c r="Q420" s="142">
        <f t="shared" si="1237"/>
        <v>0</v>
      </c>
      <c r="R420" s="142">
        <f t="shared" si="1237"/>
        <v>0</v>
      </c>
      <c r="S420" s="142">
        <f t="shared" si="1237"/>
        <v>0</v>
      </c>
      <c r="T420" s="142">
        <f t="shared" si="1237"/>
        <v>0</v>
      </c>
      <c r="U420" s="142">
        <f t="shared" si="1237"/>
        <v>0</v>
      </c>
      <c r="V420" s="142">
        <f t="shared" si="1237"/>
        <v>0</v>
      </c>
      <c r="W420" s="142">
        <f t="shared" si="1237"/>
        <v>0</v>
      </c>
      <c r="X420" s="142">
        <f t="shared" si="1237"/>
        <v>0</v>
      </c>
      <c r="Y420" s="142">
        <f t="shared" si="1237"/>
        <v>0</v>
      </c>
      <c r="Z420" s="142">
        <f t="shared" si="1237"/>
        <v>0</v>
      </c>
      <c r="AA420" s="142">
        <f t="shared" si="1237"/>
        <v>0</v>
      </c>
      <c r="AB420" s="142">
        <f t="shared" si="1237"/>
        <v>0</v>
      </c>
      <c r="AC420" s="142">
        <f t="shared" si="1237"/>
        <v>0</v>
      </c>
      <c r="AD420" s="142">
        <f t="shared" si="1237"/>
        <v>0</v>
      </c>
      <c r="AE420" s="142">
        <f t="shared" si="1237"/>
        <v>0</v>
      </c>
      <c r="AF420" s="142">
        <f t="shared" si="1237"/>
        <v>0</v>
      </c>
      <c r="AG420" s="142">
        <f t="shared" si="1237"/>
        <v>0</v>
      </c>
      <c r="AH420" s="142">
        <f t="shared" si="1237"/>
        <v>0</v>
      </c>
      <c r="AI420" s="142">
        <f t="shared" si="1237"/>
        <v>0</v>
      </c>
      <c r="AJ420" s="142">
        <f t="shared" si="1237"/>
        <v>0</v>
      </c>
      <c r="AK420" s="142">
        <f t="shared" si="1237"/>
        <v>0</v>
      </c>
      <c r="AL420" s="142">
        <f t="shared" si="1237"/>
        <v>0</v>
      </c>
      <c r="AM420" s="142">
        <f t="shared" si="1237"/>
        <v>0</v>
      </c>
      <c r="AN420" s="142">
        <f t="shared" si="1237"/>
        <v>0</v>
      </c>
      <c r="AO420" s="142">
        <f t="shared" si="1237"/>
        <v>0</v>
      </c>
      <c r="AP420" s="142">
        <f t="shared" si="1237"/>
        <v>0</v>
      </c>
      <c r="AQ420" s="142">
        <f t="shared" si="1237"/>
        <v>0</v>
      </c>
      <c r="AR420" s="393"/>
    </row>
    <row r="421" spans="1:44" ht="28.9" customHeight="1" x14ac:dyDescent="0.25">
      <c r="A421" s="386"/>
      <c r="B421" s="387"/>
      <c r="C421" s="388"/>
      <c r="D421" s="222" t="s">
        <v>265</v>
      </c>
      <c r="E421" s="284">
        <f t="shared" si="1180"/>
        <v>0</v>
      </c>
      <c r="F421" s="284">
        <f t="shared" si="1181"/>
        <v>0</v>
      </c>
      <c r="G421" s="252" t="e">
        <f t="shared" si="1182"/>
        <v>#DIV/0!</v>
      </c>
      <c r="H421" s="144">
        <f t="shared" ref="H421:AQ421" si="1238">H406</f>
        <v>0</v>
      </c>
      <c r="I421" s="144">
        <f t="shared" si="1238"/>
        <v>0</v>
      </c>
      <c r="J421" s="144">
        <f t="shared" si="1238"/>
        <v>0</v>
      </c>
      <c r="K421" s="144">
        <f t="shared" si="1238"/>
        <v>0</v>
      </c>
      <c r="L421" s="144">
        <f t="shared" si="1238"/>
        <v>0</v>
      </c>
      <c r="M421" s="144">
        <f t="shared" si="1238"/>
        <v>0</v>
      </c>
      <c r="N421" s="144">
        <f t="shared" si="1238"/>
        <v>0</v>
      </c>
      <c r="O421" s="144">
        <f t="shared" si="1238"/>
        <v>0</v>
      </c>
      <c r="P421" s="144">
        <f t="shared" si="1238"/>
        <v>0</v>
      </c>
      <c r="Q421" s="144">
        <f t="shared" si="1238"/>
        <v>0</v>
      </c>
      <c r="R421" s="144">
        <f t="shared" si="1238"/>
        <v>0</v>
      </c>
      <c r="S421" s="144">
        <f t="shared" si="1238"/>
        <v>0</v>
      </c>
      <c r="T421" s="144">
        <f t="shared" si="1238"/>
        <v>0</v>
      </c>
      <c r="U421" s="144">
        <f t="shared" si="1238"/>
        <v>0</v>
      </c>
      <c r="V421" s="144">
        <f t="shared" si="1238"/>
        <v>0</v>
      </c>
      <c r="W421" s="144">
        <f t="shared" si="1238"/>
        <v>0</v>
      </c>
      <c r="X421" s="144">
        <f t="shared" si="1238"/>
        <v>0</v>
      </c>
      <c r="Y421" s="144">
        <f t="shared" si="1238"/>
        <v>0</v>
      </c>
      <c r="Z421" s="144">
        <f t="shared" si="1238"/>
        <v>0</v>
      </c>
      <c r="AA421" s="144">
        <f t="shared" si="1238"/>
        <v>0</v>
      </c>
      <c r="AB421" s="144">
        <f t="shared" si="1238"/>
        <v>0</v>
      </c>
      <c r="AC421" s="144">
        <f t="shared" si="1238"/>
        <v>0</v>
      </c>
      <c r="AD421" s="144">
        <f t="shared" si="1238"/>
        <v>0</v>
      </c>
      <c r="AE421" s="144">
        <f t="shared" si="1238"/>
        <v>0</v>
      </c>
      <c r="AF421" s="144">
        <f t="shared" si="1238"/>
        <v>0</v>
      </c>
      <c r="AG421" s="144">
        <f t="shared" si="1238"/>
        <v>0</v>
      </c>
      <c r="AH421" s="144">
        <f t="shared" si="1238"/>
        <v>0</v>
      </c>
      <c r="AI421" s="144">
        <f t="shared" si="1238"/>
        <v>0</v>
      </c>
      <c r="AJ421" s="144">
        <f t="shared" si="1238"/>
        <v>0</v>
      </c>
      <c r="AK421" s="144">
        <f t="shared" si="1238"/>
        <v>0</v>
      </c>
      <c r="AL421" s="144">
        <f t="shared" si="1238"/>
        <v>0</v>
      </c>
      <c r="AM421" s="144">
        <f t="shared" si="1238"/>
        <v>0</v>
      </c>
      <c r="AN421" s="144">
        <f t="shared" si="1238"/>
        <v>0</v>
      </c>
      <c r="AO421" s="144">
        <f t="shared" si="1238"/>
        <v>0</v>
      </c>
      <c r="AP421" s="144">
        <f t="shared" si="1238"/>
        <v>0</v>
      </c>
      <c r="AQ421" s="144">
        <f t="shared" si="1238"/>
        <v>0</v>
      </c>
      <c r="AR421" s="393"/>
    </row>
    <row r="422" spans="1:44" ht="28.9" hidden="1" customHeight="1" x14ac:dyDescent="0.25">
      <c r="A422" s="370" t="s">
        <v>345</v>
      </c>
      <c r="B422" s="370"/>
      <c r="C422" s="370"/>
      <c r="D422" s="370"/>
      <c r="E422" s="370"/>
      <c r="F422" s="370"/>
      <c r="G422" s="370"/>
      <c r="H422" s="370"/>
      <c r="I422" s="370"/>
      <c r="J422" s="370"/>
      <c r="K422" s="370"/>
      <c r="L422" s="370"/>
      <c r="M422" s="370"/>
      <c r="N422" s="370"/>
      <c r="O422" s="370"/>
      <c r="P422" s="370"/>
      <c r="Q422" s="370"/>
      <c r="R422" s="370"/>
      <c r="S422" s="370"/>
      <c r="T422" s="370"/>
      <c r="U422" s="370"/>
      <c r="V422" s="370"/>
      <c r="W422" s="370"/>
      <c r="X422" s="370"/>
      <c r="Y422" s="370"/>
      <c r="Z422" s="370"/>
      <c r="AA422" s="370"/>
      <c r="AB422" s="370"/>
      <c r="AC422" s="370"/>
      <c r="AD422" s="370"/>
      <c r="AE422" s="370"/>
      <c r="AF422" s="370"/>
      <c r="AG422" s="370"/>
      <c r="AH422" s="370"/>
      <c r="AI422" s="370"/>
      <c r="AJ422" s="370"/>
      <c r="AK422" s="370"/>
      <c r="AL422" s="370"/>
      <c r="AM422" s="370"/>
      <c r="AN422" s="370"/>
      <c r="AO422" s="370"/>
      <c r="AP422" s="370"/>
      <c r="AQ422" s="370"/>
      <c r="AR422" s="292"/>
    </row>
    <row r="423" spans="1:44" ht="22.5" hidden="1" customHeight="1" x14ac:dyDescent="0.25">
      <c r="A423" s="397" t="s">
        <v>93</v>
      </c>
      <c r="B423" s="399" t="s">
        <v>346</v>
      </c>
      <c r="C423" s="399" t="s">
        <v>357</v>
      </c>
      <c r="D423" s="150" t="s">
        <v>41</v>
      </c>
      <c r="E423" s="281">
        <f>E426</f>
        <v>48806.37</v>
      </c>
      <c r="F423" s="281">
        <f>F424+F425+F426</f>
        <v>0</v>
      </c>
      <c r="G423" s="148">
        <f t="shared" ref="G423:G432" si="1239">F423*100/E423</f>
        <v>0</v>
      </c>
      <c r="H423" s="146" t="s">
        <v>382</v>
      </c>
      <c r="I423" s="146" t="s">
        <v>382</v>
      </c>
      <c r="J423" s="146" t="s">
        <v>382</v>
      </c>
      <c r="K423" s="146" t="s">
        <v>382</v>
      </c>
      <c r="L423" s="146" t="s">
        <v>382</v>
      </c>
      <c r="M423" s="146" t="s">
        <v>382</v>
      </c>
      <c r="N423" s="146" t="s">
        <v>382</v>
      </c>
      <c r="O423" s="146" t="s">
        <v>382</v>
      </c>
      <c r="P423" s="146" t="s">
        <v>382</v>
      </c>
      <c r="Q423" s="146" t="s">
        <v>382</v>
      </c>
      <c r="R423" s="146" t="s">
        <v>382</v>
      </c>
      <c r="S423" s="146" t="s">
        <v>382</v>
      </c>
      <c r="T423" s="146" t="s">
        <v>382</v>
      </c>
      <c r="U423" s="146" t="s">
        <v>382</v>
      </c>
      <c r="V423" s="146" t="s">
        <v>382</v>
      </c>
      <c r="W423" s="146" t="s">
        <v>382</v>
      </c>
      <c r="X423" s="146" t="s">
        <v>382</v>
      </c>
      <c r="Y423" s="146" t="s">
        <v>382</v>
      </c>
      <c r="Z423" s="146" t="s">
        <v>382</v>
      </c>
      <c r="AA423" s="146" t="s">
        <v>382</v>
      </c>
      <c r="AB423" s="146" t="s">
        <v>382</v>
      </c>
      <c r="AC423" s="146" t="s">
        <v>382</v>
      </c>
      <c r="AD423" s="146" t="s">
        <v>382</v>
      </c>
      <c r="AE423" s="146" t="s">
        <v>382</v>
      </c>
      <c r="AF423" s="146" t="s">
        <v>382</v>
      </c>
      <c r="AG423" s="146" t="s">
        <v>382</v>
      </c>
      <c r="AH423" s="146" t="s">
        <v>382</v>
      </c>
      <c r="AI423" s="146" t="s">
        <v>382</v>
      </c>
      <c r="AJ423" s="146" t="s">
        <v>382</v>
      </c>
      <c r="AK423" s="146" t="s">
        <v>382</v>
      </c>
      <c r="AL423" s="146" t="s">
        <v>382</v>
      </c>
      <c r="AM423" s="146" t="s">
        <v>382</v>
      </c>
      <c r="AN423" s="146" t="s">
        <v>382</v>
      </c>
      <c r="AO423" s="146" t="s">
        <v>382</v>
      </c>
      <c r="AP423" s="146" t="s">
        <v>382</v>
      </c>
      <c r="AQ423" s="146" t="s">
        <v>382</v>
      </c>
      <c r="AR423" s="372"/>
    </row>
    <row r="424" spans="1:44" ht="36.75" hidden="1" customHeight="1" x14ac:dyDescent="0.25">
      <c r="A424" s="398"/>
      <c r="B424" s="400"/>
      <c r="C424" s="400"/>
      <c r="D424" s="178" t="s">
        <v>37</v>
      </c>
      <c r="E424" s="281">
        <v>0</v>
      </c>
      <c r="F424" s="281">
        <v>0</v>
      </c>
      <c r="G424" s="148" t="e">
        <f t="shared" si="1239"/>
        <v>#DIV/0!</v>
      </c>
      <c r="H424" s="146" t="s">
        <v>382</v>
      </c>
      <c r="I424" s="146" t="s">
        <v>382</v>
      </c>
      <c r="J424" s="146" t="s">
        <v>382</v>
      </c>
      <c r="K424" s="146" t="s">
        <v>382</v>
      </c>
      <c r="L424" s="146" t="s">
        <v>382</v>
      </c>
      <c r="M424" s="146" t="s">
        <v>382</v>
      </c>
      <c r="N424" s="146" t="s">
        <v>382</v>
      </c>
      <c r="O424" s="146" t="s">
        <v>382</v>
      </c>
      <c r="P424" s="146" t="s">
        <v>382</v>
      </c>
      <c r="Q424" s="146" t="s">
        <v>382</v>
      </c>
      <c r="R424" s="146" t="s">
        <v>382</v>
      </c>
      <c r="S424" s="146" t="s">
        <v>382</v>
      </c>
      <c r="T424" s="146" t="s">
        <v>382</v>
      </c>
      <c r="U424" s="146" t="s">
        <v>382</v>
      </c>
      <c r="V424" s="146" t="s">
        <v>382</v>
      </c>
      <c r="W424" s="146" t="s">
        <v>382</v>
      </c>
      <c r="X424" s="146" t="s">
        <v>382</v>
      </c>
      <c r="Y424" s="146" t="s">
        <v>382</v>
      </c>
      <c r="Z424" s="146" t="s">
        <v>382</v>
      </c>
      <c r="AA424" s="146" t="s">
        <v>382</v>
      </c>
      <c r="AB424" s="146" t="s">
        <v>382</v>
      </c>
      <c r="AC424" s="146" t="s">
        <v>382</v>
      </c>
      <c r="AD424" s="146" t="s">
        <v>382</v>
      </c>
      <c r="AE424" s="146" t="s">
        <v>382</v>
      </c>
      <c r="AF424" s="146" t="s">
        <v>382</v>
      </c>
      <c r="AG424" s="146" t="s">
        <v>382</v>
      </c>
      <c r="AH424" s="146" t="s">
        <v>382</v>
      </c>
      <c r="AI424" s="146" t="s">
        <v>382</v>
      </c>
      <c r="AJ424" s="146" t="s">
        <v>382</v>
      </c>
      <c r="AK424" s="146" t="s">
        <v>382</v>
      </c>
      <c r="AL424" s="146" t="s">
        <v>382</v>
      </c>
      <c r="AM424" s="146" t="s">
        <v>382</v>
      </c>
      <c r="AN424" s="146" t="s">
        <v>382</v>
      </c>
      <c r="AO424" s="146" t="s">
        <v>382</v>
      </c>
      <c r="AP424" s="146" t="s">
        <v>382</v>
      </c>
      <c r="AQ424" s="146" t="s">
        <v>382</v>
      </c>
      <c r="AR424" s="373"/>
    </row>
    <row r="425" spans="1:44" ht="35.450000000000003" hidden="1" customHeight="1" x14ac:dyDescent="0.25">
      <c r="A425" s="398"/>
      <c r="B425" s="400"/>
      <c r="C425" s="400"/>
      <c r="D425" s="178" t="s">
        <v>2</v>
      </c>
      <c r="E425" s="281">
        <v>0</v>
      </c>
      <c r="F425" s="281">
        <v>0</v>
      </c>
      <c r="G425" s="148" t="e">
        <f t="shared" si="1239"/>
        <v>#DIV/0!</v>
      </c>
      <c r="H425" s="146" t="s">
        <v>382</v>
      </c>
      <c r="I425" s="146" t="s">
        <v>382</v>
      </c>
      <c r="J425" s="146" t="s">
        <v>382</v>
      </c>
      <c r="K425" s="146" t="s">
        <v>382</v>
      </c>
      <c r="L425" s="146" t="s">
        <v>382</v>
      </c>
      <c r="M425" s="146" t="s">
        <v>382</v>
      </c>
      <c r="N425" s="146" t="s">
        <v>382</v>
      </c>
      <c r="O425" s="146" t="s">
        <v>382</v>
      </c>
      <c r="P425" s="146" t="s">
        <v>382</v>
      </c>
      <c r="Q425" s="146" t="s">
        <v>382</v>
      </c>
      <c r="R425" s="146" t="s">
        <v>382</v>
      </c>
      <c r="S425" s="146" t="s">
        <v>382</v>
      </c>
      <c r="T425" s="146" t="s">
        <v>382</v>
      </c>
      <c r="U425" s="146" t="s">
        <v>382</v>
      </c>
      <c r="V425" s="146" t="s">
        <v>382</v>
      </c>
      <c r="W425" s="146" t="s">
        <v>382</v>
      </c>
      <c r="X425" s="146" t="s">
        <v>382</v>
      </c>
      <c r="Y425" s="146" t="s">
        <v>382</v>
      </c>
      <c r="Z425" s="146" t="s">
        <v>382</v>
      </c>
      <c r="AA425" s="146" t="s">
        <v>382</v>
      </c>
      <c r="AB425" s="146" t="s">
        <v>382</v>
      </c>
      <c r="AC425" s="146" t="s">
        <v>382</v>
      </c>
      <c r="AD425" s="146" t="s">
        <v>382</v>
      </c>
      <c r="AE425" s="146" t="s">
        <v>382</v>
      </c>
      <c r="AF425" s="146" t="s">
        <v>382</v>
      </c>
      <c r="AG425" s="146" t="s">
        <v>382</v>
      </c>
      <c r="AH425" s="146" t="s">
        <v>382</v>
      </c>
      <c r="AI425" s="146" t="s">
        <v>382</v>
      </c>
      <c r="AJ425" s="146" t="s">
        <v>382</v>
      </c>
      <c r="AK425" s="146" t="s">
        <v>382</v>
      </c>
      <c r="AL425" s="146" t="s">
        <v>382</v>
      </c>
      <c r="AM425" s="146" t="s">
        <v>382</v>
      </c>
      <c r="AN425" s="146" t="s">
        <v>382</v>
      </c>
      <c r="AO425" s="146" t="s">
        <v>382</v>
      </c>
      <c r="AP425" s="146" t="s">
        <v>382</v>
      </c>
      <c r="AQ425" s="146" t="s">
        <v>382</v>
      </c>
      <c r="AR425" s="373"/>
    </row>
    <row r="426" spans="1:44" ht="22.5" hidden="1" customHeight="1" x14ac:dyDescent="0.25">
      <c r="A426" s="398"/>
      <c r="B426" s="400"/>
      <c r="C426" s="400"/>
      <c r="D426" s="181" t="s">
        <v>43</v>
      </c>
      <c r="E426" s="281">
        <v>48806.37</v>
      </c>
      <c r="F426" s="281">
        <v>0</v>
      </c>
      <c r="G426" s="148">
        <f t="shared" si="1239"/>
        <v>0</v>
      </c>
      <c r="H426" s="146" t="s">
        <v>382</v>
      </c>
      <c r="I426" s="146" t="s">
        <v>382</v>
      </c>
      <c r="J426" s="146" t="s">
        <v>382</v>
      </c>
      <c r="K426" s="146" t="s">
        <v>382</v>
      </c>
      <c r="L426" s="146" t="s">
        <v>382</v>
      </c>
      <c r="M426" s="146" t="s">
        <v>382</v>
      </c>
      <c r="N426" s="146" t="s">
        <v>382</v>
      </c>
      <c r="O426" s="146" t="s">
        <v>382</v>
      </c>
      <c r="P426" s="146" t="s">
        <v>382</v>
      </c>
      <c r="Q426" s="146" t="s">
        <v>382</v>
      </c>
      <c r="R426" s="146" t="s">
        <v>382</v>
      </c>
      <c r="S426" s="146" t="s">
        <v>382</v>
      </c>
      <c r="T426" s="146" t="s">
        <v>382</v>
      </c>
      <c r="U426" s="146" t="s">
        <v>382</v>
      </c>
      <c r="V426" s="146" t="s">
        <v>382</v>
      </c>
      <c r="W426" s="146" t="s">
        <v>382</v>
      </c>
      <c r="X426" s="146" t="s">
        <v>382</v>
      </c>
      <c r="Y426" s="146" t="s">
        <v>382</v>
      </c>
      <c r="Z426" s="146" t="s">
        <v>382</v>
      </c>
      <c r="AA426" s="146" t="s">
        <v>382</v>
      </c>
      <c r="AB426" s="146" t="s">
        <v>382</v>
      </c>
      <c r="AC426" s="146" t="s">
        <v>382</v>
      </c>
      <c r="AD426" s="146" t="s">
        <v>382</v>
      </c>
      <c r="AE426" s="146" t="s">
        <v>382</v>
      </c>
      <c r="AF426" s="146" t="s">
        <v>382</v>
      </c>
      <c r="AG426" s="146" t="s">
        <v>382</v>
      </c>
      <c r="AH426" s="146" t="s">
        <v>382</v>
      </c>
      <c r="AI426" s="146" t="s">
        <v>382</v>
      </c>
      <c r="AJ426" s="146" t="s">
        <v>382</v>
      </c>
      <c r="AK426" s="146" t="s">
        <v>382</v>
      </c>
      <c r="AL426" s="146" t="s">
        <v>382</v>
      </c>
      <c r="AM426" s="146" t="s">
        <v>382</v>
      </c>
      <c r="AN426" s="146" t="s">
        <v>382</v>
      </c>
      <c r="AO426" s="146" t="s">
        <v>382</v>
      </c>
      <c r="AP426" s="146" t="s">
        <v>382</v>
      </c>
      <c r="AQ426" s="146" t="s">
        <v>382</v>
      </c>
      <c r="AR426" s="373"/>
    </row>
    <row r="427" spans="1:44" ht="50.25" hidden="1" customHeight="1" x14ac:dyDescent="0.25">
      <c r="A427" s="398"/>
      <c r="B427" s="400"/>
      <c r="C427" s="400"/>
      <c r="D427" s="182" t="s">
        <v>265</v>
      </c>
      <c r="E427" s="281">
        <v>0</v>
      </c>
      <c r="F427" s="281">
        <v>0</v>
      </c>
      <c r="G427" s="148" t="e">
        <f t="shared" si="1239"/>
        <v>#DIV/0!</v>
      </c>
      <c r="H427" s="146" t="s">
        <v>382</v>
      </c>
      <c r="I427" s="146" t="s">
        <v>382</v>
      </c>
      <c r="J427" s="146" t="s">
        <v>382</v>
      </c>
      <c r="K427" s="146" t="s">
        <v>382</v>
      </c>
      <c r="L427" s="146" t="s">
        <v>382</v>
      </c>
      <c r="M427" s="146" t="s">
        <v>382</v>
      </c>
      <c r="N427" s="146" t="s">
        <v>382</v>
      </c>
      <c r="O427" s="146" t="s">
        <v>382</v>
      </c>
      <c r="P427" s="146" t="s">
        <v>382</v>
      </c>
      <c r="Q427" s="146" t="s">
        <v>382</v>
      </c>
      <c r="R427" s="146" t="s">
        <v>382</v>
      </c>
      <c r="S427" s="146" t="s">
        <v>382</v>
      </c>
      <c r="T427" s="146" t="s">
        <v>382</v>
      </c>
      <c r="U427" s="146" t="s">
        <v>382</v>
      </c>
      <c r="V427" s="146" t="s">
        <v>382</v>
      </c>
      <c r="W427" s="146" t="s">
        <v>382</v>
      </c>
      <c r="X427" s="146" t="s">
        <v>382</v>
      </c>
      <c r="Y427" s="146" t="s">
        <v>382</v>
      </c>
      <c r="Z427" s="146" t="s">
        <v>382</v>
      </c>
      <c r="AA427" s="146" t="s">
        <v>382</v>
      </c>
      <c r="AB427" s="146" t="s">
        <v>382</v>
      </c>
      <c r="AC427" s="146" t="s">
        <v>382</v>
      </c>
      <c r="AD427" s="146" t="s">
        <v>382</v>
      </c>
      <c r="AE427" s="146" t="s">
        <v>382</v>
      </c>
      <c r="AF427" s="146" t="s">
        <v>382</v>
      </c>
      <c r="AG427" s="146" t="s">
        <v>382</v>
      </c>
      <c r="AH427" s="146" t="s">
        <v>382</v>
      </c>
      <c r="AI427" s="146" t="s">
        <v>382</v>
      </c>
      <c r="AJ427" s="146" t="s">
        <v>382</v>
      </c>
      <c r="AK427" s="146" t="s">
        <v>382</v>
      </c>
      <c r="AL427" s="146" t="s">
        <v>382</v>
      </c>
      <c r="AM427" s="146" t="s">
        <v>382</v>
      </c>
      <c r="AN427" s="146" t="s">
        <v>382</v>
      </c>
      <c r="AO427" s="146" t="s">
        <v>382</v>
      </c>
      <c r="AP427" s="146" t="s">
        <v>382</v>
      </c>
      <c r="AQ427" s="146" t="s">
        <v>382</v>
      </c>
      <c r="AR427" s="373"/>
    </row>
    <row r="428" spans="1:44" ht="21" hidden="1" customHeight="1" x14ac:dyDescent="0.25">
      <c r="A428" s="389" t="s">
        <v>347</v>
      </c>
      <c r="B428" s="381"/>
      <c r="C428" s="382"/>
      <c r="D428" s="150" t="s">
        <v>41</v>
      </c>
      <c r="E428" s="281">
        <f>E423</f>
        <v>48806.37</v>
      </c>
      <c r="F428" s="281">
        <f>F423</f>
        <v>0</v>
      </c>
      <c r="G428" s="148">
        <f t="shared" si="1239"/>
        <v>0</v>
      </c>
      <c r="H428" s="146" t="e">
        <f>H429+H430+H431</f>
        <v>#VALUE!</v>
      </c>
      <c r="I428" s="146" t="e">
        <f t="shared" ref="I428" si="1240">I429+I430+I431</f>
        <v>#VALUE!</v>
      </c>
      <c r="J428" s="146" t="e">
        <f>I428/H428*100</f>
        <v>#VALUE!</v>
      </c>
      <c r="K428" s="146" t="e">
        <f t="shared" ref="K428:L428" si="1241">K429+K430+K431</f>
        <v>#VALUE!</v>
      </c>
      <c r="L428" s="146" t="e">
        <f t="shared" si="1241"/>
        <v>#VALUE!</v>
      </c>
      <c r="M428" s="146" t="e">
        <f>L428/K428*100</f>
        <v>#VALUE!</v>
      </c>
      <c r="N428" s="146" t="e">
        <f t="shared" ref="N428:O428" si="1242">N429+N430+N431</f>
        <v>#VALUE!</v>
      </c>
      <c r="O428" s="146" t="e">
        <f t="shared" si="1242"/>
        <v>#VALUE!</v>
      </c>
      <c r="P428" s="146" t="e">
        <f>O428/N428*100</f>
        <v>#VALUE!</v>
      </c>
      <c r="Q428" s="146" t="e">
        <f t="shared" ref="Q428:R428" si="1243">Q429+Q430+Q431</f>
        <v>#VALUE!</v>
      </c>
      <c r="R428" s="146" t="e">
        <f t="shared" si="1243"/>
        <v>#VALUE!</v>
      </c>
      <c r="S428" s="146" t="e">
        <f>R428/Q428*100</f>
        <v>#VALUE!</v>
      </c>
      <c r="T428" s="146" t="e">
        <f t="shared" ref="T428:U428" si="1244">T429+T430+T431</f>
        <v>#VALUE!</v>
      </c>
      <c r="U428" s="146" t="e">
        <f t="shared" si="1244"/>
        <v>#VALUE!</v>
      </c>
      <c r="V428" s="146" t="e">
        <f>U428/T428*100</f>
        <v>#VALUE!</v>
      </c>
      <c r="W428" s="146" t="e">
        <f t="shared" ref="W428:X428" si="1245">W429+W430+W431</f>
        <v>#VALUE!</v>
      </c>
      <c r="X428" s="146" t="e">
        <f t="shared" si="1245"/>
        <v>#VALUE!</v>
      </c>
      <c r="Y428" s="146" t="e">
        <f>X428/W428*100</f>
        <v>#VALUE!</v>
      </c>
      <c r="Z428" s="146" t="e">
        <f t="shared" ref="Z428:AA428" si="1246">Z429+Z430+Z431</f>
        <v>#VALUE!</v>
      </c>
      <c r="AA428" s="146" t="e">
        <f t="shared" si="1246"/>
        <v>#VALUE!</v>
      </c>
      <c r="AB428" s="146" t="e">
        <f>AA428/Z428*100</f>
        <v>#VALUE!</v>
      </c>
      <c r="AC428" s="146" t="e">
        <f t="shared" ref="AC428:AD428" si="1247">AC429+AC430+AC431</f>
        <v>#VALUE!</v>
      </c>
      <c r="AD428" s="146" t="e">
        <f t="shared" si="1247"/>
        <v>#VALUE!</v>
      </c>
      <c r="AE428" s="146" t="e">
        <f>AD428/AC428*100</f>
        <v>#VALUE!</v>
      </c>
      <c r="AF428" s="146" t="e">
        <f t="shared" ref="AF428:AG428" si="1248">AF429+AF430+AF431</f>
        <v>#VALUE!</v>
      </c>
      <c r="AG428" s="146" t="e">
        <f t="shared" si="1248"/>
        <v>#VALUE!</v>
      </c>
      <c r="AH428" s="146" t="e">
        <f>AG428/AF428*100</f>
        <v>#VALUE!</v>
      </c>
      <c r="AI428" s="146" t="e">
        <f t="shared" ref="AI428:AJ428" si="1249">AI429+AI430+AI431</f>
        <v>#VALUE!</v>
      </c>
      <c r="AJ428" s="146" t="e">
        <f t="shared" si="1249"/>
        <v>#VALUE!</v>
      </c>
      <c r="AK428" s="146" t="e">
        <f>AJ428/AI428*100</f>
        <v>#VALUE!</v>
      </c>
      <c r="AL428" s="146" t="e">
        <f t="shared" ref="AL428:AM428" si="1250">AL429+AL430+AL431</f>
        <v>#VALUE!</v>
      </c>
      <c r="AM428" s="146" t="e">
        <f t="shared" si="1250"/>
        <v>#VALUE!</v>
      </c>
      <c r="AN428" s="146" t="e">
        <f>AM428/AL428*100</f>
        <v>#VALUE!</v>
      </c>
      <c r="AO428" s="146" t="e">
        <f t="shared" ref="AO428:AP428" si="1251">AO429+AO430+AO431</f>
        <v>#VALUE!</v>
      </c>
      <c r="AP428" s="146" t="e">
        <f t="shared" si="1251"/>
        <v>#VALUE!</v>
      </c>
      <c r="AQ428" s="146" t="e">
        <f>AP428/AO428*100</f>
        <v>#VALUE!</v>
      </c>
      <c r="AR428" s="392"/>
    </row>
    <row r="429" spans="1:44" ht="31.5" hidden="1" x14ac:dyDescent="0.25">
      <c r="A429" s="390"/>
      <c r="B429" s="384"/>
      <c r="C429" s="385"/>
      <c r="D429" s="178" t="s">
        <v>37</v>
      </c>
      <c r="E429" s="281">
        <f t="shared" ref="E429:F429" si="1252">E424</f>
        <v>0</v>
      </c>
      <c r="F429" s="281">
        <f t="shared" si="1252"/>
        <v>0</v>
      </c>
      <c r="G429" s="148" t="e">
        <f t="shared" si="1239"/>
        <v>#DIV/0!</v>
      </c>
      <c r="H429" s="142" t="str">
        <f>H424</f>
        <v>X</v>
      </c>
      <c r="I429" s="142" t="str">
        <f t="shared" ref="I429:AQ429" si="1253">I424</f>
        <v>X</v>
      </c>
      <c r="J429" s="142" t="str">
        <f t="shared" si="1253"/>
        <v>X</v>
      </c>
      <c r="K429" s="142" t="str">
        <f t="shared" si="1253"/>
        <v>X</v>
      </c>
      <c r="L429" s="142" t="str">
        <f t="shared" si="1253"/>
        <v>X</v>
      </c>
      <c r="M429" s="142" t="str">
        <f t="shared" si="1253"/>
        <v>X</v>
      </c>
      <c r="N429" s="142" t="str">
        <f t="shared" si="1253"/>
        <v>X</v>
      </c>
      <c r="O429" s="142" t="str">
        <f t="shared" si="1253"/>
        <v>X</v>
      </c>
      <c r="P429" s="142" t="str">
        <f t="shared" si="1253"/>
        <v>X</v>
      </c>
      <c r="Q429" s="142" t="str">
        <f t="shared" si="1253"/>
        <v>X</v>
      </c>
      <c r="R429" s="142" t="str">
        <f t="shared" si="1253"/>
        <v>X</v>
      </c>
      <c r="S429" s="142" t="str">
        <f t="shared" si="1253"/>
        <v>X</v>
      </c>
      <c r="T429" s="142" t="str">
        <f t="shared" si="1253"/>
        <v>X</v>
      </c>
      <c r="U429" s="142" t="str">
        <f t="shared" si="1253"/>
        <v>X</v>
      </c>
      <c r="V429" s="142" t="str">
        <f t="shared" si="1253"/>
        <v>X</v>
      </c>
      <c r="W429" s="142" t="str">
        <f t="shared" si="1253"/>
        <v>X</v>
      </c>
      <c r="X429" s="142" t="str">
        <f t="shared" si="1253"/>
        <v>X</v>
      </c>
      <c r="Y429" s="142" t="str">
        <f t="shared" si="1253"/>
        <v>X</v>
      </c>
      <c r="Z429" s="142" t="str">
        <f t="shared" si="1253"/>
        <v>X</v>
      </c>
      <c r="AA429" s="142" t="str">
        <f t="shared" si="1253"/>
        <v>X</v>
      </c>
      <c r="AB429" s="142" t="str">
        <f t="shared" si="1253"/>
        <v>X</v>
      </c>
      <c r="AC429" s="142" t="str">
        <f t="shared" si="1253"/>
        <v>X</v>
      </c>
      <c r="AD429" s="142" t="str">
        <f t="shared" si="1253"/>
        <v>X</v>
      </c>
      <c r="AE429" s="142" t="str">
        <f t="shared" si="1253"/>
        <v>X</v>
      </c>
      <c r="AF429" s="142" t="str">
        <f t="shared" si="1253"/>
        <v>X</v>
      </c>
      <c r="AG429" s="142" t="str">
        <f t="shared" si="1253"/>
        <v>X</v>
      </c>
      <c r="AH429" s="142" t="str">
        <f t="shared" si="1253"/>
        <v>X</v>
      </c>
      <c r="AI429" s="142" t="str">
        <f t="shared" si="1253"/>
        <v>X</v>
      </c>
      <c r="AJ429" s="142" t="str">
        <f t="shared" si="1253"/>
        <v>X</v>
      </c>
      <c r="AK429" s="142" t="str">
        <f t="shared" si="1253"/>
        <v>X</v>
      </c>
      <c r="AL429" s="142" t="str">
        <f t="shared" si="1253"/>
        <v>X</v>
      </c>
      <c r="AM429" s="142" t="str">
        <f t="shared" si="1253"/>
        <v>X</v>
      </c>
      <c r="AN429" s="142" t="str">
        <f t="shared" si="1253"/>
        <v>X</v>
      </c>
      <c r="AO429" s="142" t="str">
        <f t="shared" si="1253"/>
        <v>X</v>
      </c>
      <c r="AP429" s="142" t="str">
        <f t="shared" si="1253"/>
        <v>X</v>
      </c>
      <c r="AQ429" s="142" t="str">
        <f t="shared" si="1253"/>
        <v>X</v>
      </c>
      <c r="AR429" s="393"/>
    </row>
    <row r="430" spans="1:44" ht="33" hidden="1" customHeight="1" x14ac:dyDescent="0.25">
      <c r="A430" s="390"/>
      <c r="B430" s="384"/>
      <c r="C430" s="385"/>
      <c r="D430" s="178" t="s">
        <v>2</v>
      </c>
      <c r="E430" s="281">
        <f t="shared" ref="E430:F430" si="1254">E425</f>
        <v>0</v>
      </c>
      <c r="F430" s="281">
        <f t="shared" si="1254"/>
        <v>0</v>
      </c>
      <c r="G430" s="148" t="e">
        <f t="shared" si="1239"/>
        <v>#DIV/0!</v>
      </c>
      <c r="H430" s="142" t="str">
        <f t="shared" ref="H430:AQ430" si="1255">H425</f>
        <v>X</v>
      </c>
      <c r="I430" s="142" t="str">
        <f t="shared" si="1255"/>
        <v>X</v>
      </c>
      <c r="J430" s="142" t="str">
        <f t="shared" si="1255"/>
        <v>X</v>
      </c>
      <c r="K430" s="142" t="str">
        <f t="shared" si="1255"/>
        <v>X</v>
      </c>
      <c r="L430" s="142" t="str">
        <f t="shared" si="1255"/>
        <v>X</v>
      </c>
      <c r="M430" s="142" t="str">
        <f t="shared" si="1255"/>
        <v>X</v>
      </c>
      <c r="N430" s="142" t="str">
        <f t="shared" si="1255"/>
        <v>X</v>
      </c>
      <c r="O430" s="142" t="str">
        <f t="shared" si="1255"/>
        <v>X</v>
      </c>
      <c r="P430" s="142" t="str">
        <f t="shared" si="1255"/>
        <v>X</v>
      </c>
      <c r="Q430" s="142" t="str">
        <f t="shared" si="1255"/>
        <v>X</v>
      </c>
      <c r="R430" s="142" t="str">
        <f t="shared" si="1255"/>
        <v>X</v>
      </c>
      <c r="S430" s="142" t="str">
        <f t="shared" si="1255"/>
        <v>X</v>
      </c>
      <c r="T430" s="142" t="str">
        <f t="shared" si="1255"/>
        <v>X</v>
      </c>
      <c r="U430" s="142" t="str">
        <f t="shared" si="1255"/>
        <v>X</v>
      </c>
      <c r="V430" s="142" t="str">
        <f t="shared" si="1255"/>
        <v>X</v>
      </c>
      <c r="W430" s="142" t="str">
        <f t="shared" si="1255"/>
        <v>X</v>
      </c>
      <c r="X430" s="142" t="str">
        <f t="shared" si="1255"/>
        <v>X</v>
      </c>
      <c r="Y430" s="142" t="str">
        <f t="shared" si="1255"/>
        <v>X</v>
      </c>
      <c r="Z430" s="142" t="str">
        <f t="shared" si="1255"/>
        <v>X</v>
      </c>
      <c r="AA430" s="142" t="str">
        <f t="shared" si="1255"/>
        <v>X</v>
      </c>
      <c r="AB430" s="142" t="str">
        <f t="shared" si="1255"/>
        <v>X</v>
      </c>
      <c r="AC430" s="142" t="str">
        <f t="shared" si="1255"/>
        <v>X</v>
      </c>
      <c r="AD430" s="142" t="str">
        <f t="shared" si="1255"/>
        <v>X</v>
      </c>
      <c r="AE430" s="142" t="str">
        <f t="shared" si="1255"/>
        <v>X</v>
      </c>
      <c r="AF430" s="142" t="str">
        <f t="shared" si="1255"/>
        <v>X</v>
      </c>
      <c r="AG430" s="142" t="str">
        <f t="shared" si="1255"/>
        <v>X</v>
      </c>
      <c r="AH430" s="142" t="str">
        <f t="shared" si="1255"/>
        <v>X</v>
      </c>
      <c r="AI430" s="142" t="str">
        <f t="shared" si="1255"/>
        <v>X</v>
      </c>
      <c r="AJ430" s="142" t="str">
        <f t="shared" si="1255"/>
        <v>X</v>
      </c>
      <c r="AK430" s="142" t="str">
        <f t="shared" si="1255"/>
        <v>X</v>
      </c>
      <c r="AL430" s="142" t="str">
        <f t="shared" si="1255"/>
        <v>X</v>
      </c>
      <c r="AM430" s="142" t="str">
        <f t="shared" si="1255"/>
        <v>X</v>
      </c>
      <c r="AN430" s="142" t="str">
        <f t="shared" si="1255"/>
        <v>X</v>
      </c>
      <c r="AO430" s="142" t="str">
        <f t="shared" si="1255"/>
        <v>X</v>
      </c>
      <c r="AP430" s="142" t="str">
        <f t="shared" si="1255"/>
        <v>X</v>
      </c>
      <c r="AQ430" s="142" t="str">
        <f t="shared" si="1255"/>
        <v>X</v>
      </c>
      <c r="AR430" s="393"/>
    </row>
    <row r="431" spans="1:44" ht="21" hidden="1" customHeight="1" x14ac:dyDescent="0.25">
      <c r="A431" s="390"/>
      <c r="B431" s="384"/>
      <c r="C431" s="385"/>
      <c r="D431" s="181" t="s">
        <v>43</v>
      </c>
      <c r="E431" s="281">
        <f t="shared" ref="E431:F431" si="1256">E426</f>
        <v>48806.37</v>
      </c>
      <c r="F431" s="281">
        <f t="shared" si="1256"/>
        <v>0</v>
      </c>
      <c r="G431" s="148">
        <f t="shared" si="1239"/>
        <v>0</v>
      </c>
      <c r="H431" s="142" t="str">
        <f t="shared" ref="H431:AQ431" si="1257">H426</f>
        <v>X</v>
      </c>
      <c r="I431" s="142" t="str">
        <f t="shared" si="1257"/>
        <v>X</v>
      </c>
      <c r="J431" s="142" t="str">
        <f t="shared" si="1257"/>
        <v>X</v>
      </c>
      <c r="K431" s="142" t="str">
        <f t="shared" si="1257"/>
        <v>X</v>
      </c>
      <c r="L431" s="142" t="str">
        <f t="shared" si="1257"/>
        <v>X</v>
      </c>
      <c r="M431" s="142" t="str">
        <f t="shared" si="1257"/>
        <v>X</v>
      </c>
      <c r="N431" s="142" t="str">
        <f t="shared" si="1257"/>
        <v>X</v>
      </c>
      <c r="O431" s="142" t="str">
        <f t="shared" si="1257"/>
        <v>X</v>
      </c>
      <c r="P431" s="142" t="str">
        <f t="shared" si="1257"/>
        <v>X</v>
      </c>
      <c r="Q431" s="142" t="str">
        <f t="shared" si="1257"/>
        <v>X</v>
      </c>
      <c r="R431" s="142" t="str">
        <f t="shared" si="1257"/>
        <v>X</v>
      </c>
      <c r="S431" s="142" t="str">
        <f t="shared" si="1257"/>
        <v>X</v>
      </c>
      <c r="T431" s="142" t="str">
        <f t="shared" si="1257"/>
        <v>X</v>
      </c>
      <c r="U431" s="142" t="str">
        <f t="shared" si="1257"/>
        <v>X</v>
      </c>
      <c r="V431" s="142" t="str">
        <f t="shared" si="1257"/>
        <v>X</v>
      </c>
      <c r="W431" s="142" t="str">
        <f t="shared" si="1257"/>
        <v>X</v>
      </c>
      <c r="X431" s="142" t="str">
        <f t="shared" si="1257"/>
        <v>X</v>
      </c>
      <c r="Y431" s="142" t="str">
        <f t="shared" si="1257"/>
        <v>X</v>
      </c>
      <c r="Z431" s="142" t="str">
        <f t="shared" si="1257"/>
        <v>X</v>
      </c>
      <c r="AA431" s="142" t="str">
        <f t="shared" si="1257"/>
        <v>X</v>
      </c>
      <c r="AB431" s="142" t="str">
        <f t="shared" si="1257"/>
        <v>X</v>
      </c>
      <c r="AC431" s="142" t="str">
        <f t="shared" si="1257"/>
        <v>X</v>
      </c>
      <c r="AD431" s="142" t="str">
        <f t="shared" si="1257"/>
        <v>X</v>
      </c>
      <c r="AE431" s="142" t="str">
        <f t="shared" si="1257"/>
        <v>X</v>
      </c>
      <c r="AF431" s="142" t="str">
        <f t="shared" si="1257"/>
        <v>X</v>
      </c>
      <c r="AG431" s="142" t="str">
        <f t="shared" si="1257"/>
        <v>X</v>
      </c>
      <c r="AH431" s="142" t="str">
        <f t="shared" si="1257"/>
        <v>X</v>
      </c>
      <c r="AI431" s="142" t="str">
        <f t="shared" si="1257"/>
        <v>X</v>
      </c>
      <c r="AJ431" s="142" t="str">
        <f t="shared" si="1257"/>
        <v>X</v>
      </c>
      <c r="AK431" s="142" t="str">
        <f t="shared" si="1257"/>
        <v>X</v>
      </c>
      <c r="AL431" s="142" t="str">
        <f t="shared" si="1257"/>
        <v>X</v>
      </c>
      <c r="AM431" s="142" t="str">
        <f t="shared" si="1257"/>
        <v>X</v>
      </c>
      <c r="AN431" s="142" t="str">
        <f t="shared" si="1257"/>
        <v>X</v>
      </c>
      <c r="AO431" s="142" t="str">
        <f t="shared" si="1257"/>
        <v>X</v>
      </c>
      <c r="AP431" s="142" t="str">
        <f t="shared" si="1257"/>
        <v>X</v>
      </c>
      <c r="AQ431" s="142" t="str">
        <f t="shared" si="1257"/>
        <v>X</v>
      </c>
      <c r="AR431" s="393"/>
    </row>
    <row r="432" spans="1:44" ht="28.9" hidden="1" customHeight="1" x14ac:dyDescent="0.25">
      <c r="A432" s="391"/>
      <c r="B432" s="387"/>
      <c r="C432" s="388"/>
      <c r="D432" s="182" t="s">
        <v>265</v>
      </c>
      <c r="E432" s="281">
        <f t="shared" ref="E432:F432" si="1258">E427</f>
        <v>0</v>
      </c>
      <c r="F432" s="281">
        <f t="shared" si="1258"/>
        <v>0</v>
      </c>
      <c r="G432" s="148" t="e">
        <f t="shared" si="1239"/>
        <v>#DIV/0!</v>
      </c>
      <c r="H432" s="142" t="str">
        <f t="shared" ref="H432:AQ432" si="1259">H427</f>
        <v>X</v>
      </c>
      <c r="I432" s="142" t="str">
        <f t="shared" si="1259"/>
        <v>X</v>
      </c>
      <c r="J432" s="142" t="str">
        <f t="shared" si="1259"/>
        <v>X</v>
      </c>
      <c r="K432" s="142" t="str">
        <f t="shared" si="1259"/>
        <v>X</v>
      </c>
      <c r="L432" s="142" t="str">
        <f t="shared" si="1259"/>
        <v>X</v>
      </c>
      <c r="M432" s="142" t="str">
        <f t="shared" si="1259"/>
        <v>X</v>
      </c>
      <c r="N432" s="142" t="str">
        <f t="shared" si="1259"/>
        <v>X</v>
      </c>
      <c r="O432" s="142" t="str">
        <f t="shared" si="1259"/>
        <v>X</v>
      </c>
      <c r="P432" s="142" t="str">
        <f t="shared" si="1259"/>
        <v>X</v>
      </c>
      <c r="Q432" s="142" t="str">
        <f t="shared" si="1259"/>
        <v>X</v>
      </c>
      <c r="R432" s="142" t="str">
        <f t="shared" si="1259"/>
        <v>X</v>
      </c>
      <c r="S432" s="142" t="str">
        <f t="shared" si="1259"/>
        <v>X</v>
      </c>
      <c r="T432" s="142" t="str">
        <f t="shared" si="1259"/>
        <v>X</v>
      </c>
      <c r="U432" s="142" t="str">
        <f t="shared" si="1259"/>
        <v>X</v>
      </c>
      <c r="V432" s="142" t="str">
        <f t="shared" si="1259"/>
        <v>X</v>
      </c>
      <c r="W432" s="142" t="str">
        <f t="shared" si="1259"/>
        <v>X</v>
      </c>
      <c r="X432" s="142" t="str">
        <f t="shared" si="1259"/>
        <v>X</v>
      </c>
      <c r="Y432" s="142" t="str">
        <f t="shared" si="1259"/>
        <v>X</v>
      </c>
      <c r="Z432" s="142" t="str">
        <f t="shared" si="1259"/>
        <v>X</v>
      </c>
      <c r="AA432" s="142" t="str">
        <f t="shared" si="1259"/>
        <v>X</v>
      </c>
      <c r="AB432" s="142" t="str">
        <f t="shared" si="1259"/>
        <v>X</v>
      </c>
      <c r="AC432" s="142" t="str">
        <f t="shared" si="1259"/>
        <v>X</v>
      </c>
      <c r="AD432" s="142" t="str">
        <f t="shared" si="1259"/>
        <v>X</v>
      </c>
      <c r="AE432" s="142" t="str">
        <f t="shared" si="1259"/>
        <v>X</v>
      </c>
      <c r="AF432" s="142" t="str">
        <f t="shared" si="1259"/>
        <v>X</v>
      </c>
      <c r="AG432" s="142" t="str">
        <f t="shared" si="1259"/>
        <v>X</v>
      </c>
      <c r="AH432" s="142" t="str">
        <f t="shared" si="1259"/>
        <v>X</v>
      </c>
      <c r="AI432" s="142" t="str">
        <f t="shared" si="1259"/>
        <v>X</v>
      </c>
      <c r="AJ432" s="142" t="str">
        <f t="shared" si="1259"/>
        <v>X</v>
      </c>
      <c r="AK432" s="142" t="str">
        <f t="shared" si="1259"/>
        <v>X</v>
      </c>
      <c r="AL432" s="142" t="str">
        <f t="shared" si="1259"/>
        <v>X</v>
      </c>
      <c r="AM432" s="142" t="str">
        <f t="shared" si="1259"/>
        <v>X</v>
      </c>
      <c r="AN432" s="142" t="str">
        <f t="shared" si="1259"/>
        <v>X</v>
      </c>
      <c r="AO432" s="142" t="str">
        <f t="shared" si="1259"/>
        <v>X</v>
      </c>
      <c r="AP432" s="142" t="str">
        <f t="shared" si="1259"/>
        <v>X</v>
      </c>
      <c r="AQ432" s="142" t="str">
        <f t="shared" si="1259"/>
        <v>X</v>
      </c>
      <c r="AR432" s="393"/>
    </row>
    <row r="433" spans="1:46" ht="25.5" customHeight="1" x14ac:dyDescent="0.25">
      <c r="A433" s="394" t="s">
        <v>383</v>
      </c>
      <c r="B433" s="395"/>
      <c r="C433" s="395"/>
      <c r="D433" s="395"/>
      <c r="E433" s="395"/>
      <c r="F433" s="395"/>
      <c r="G433" s="395"/>
      <c r="H433" s="395"/>
      <c r="I433" s="395"/>
      <c r="J433" s="395"/>
      <c r="K433" s="395"/>
      <c r="L433" s="395"/>
      <c r="M433" s="395"/>
      <c r="N433" s="395"/>
      <c r="O433" s="395"/>
      <c r="P433" s="395"/>
      <c r="Q433" s="395"/>
      <c r="R433" s="395"/>
      <c r="S433" s="395"/>
      <c r="T433" s="395"/>
      <c r="U433" s="395"/>
      <c r="V433" s="395"/>
      <c r="W433" s="395"/>
      <c r="X433" s="395"/>
      <c r="Y433" s="395"/>
      <c r="Z433" s="395"/>
      <c r="AA433" s="395"/>
      <c r="AB433" s="395"/>
      <c r="AC433" s="395"/>
      <c r="AD433" s="395"/>
      <c r="AE433" s="395"/>
      <c r="AF433" s="395"/>
      <c r="AG433" s="395"/>
      <c r="AH433" s="395"/>
      <c r="AI433" s="395"/>
      <c r="AJ433" s="395"/>
      <c r="AK433" s="395"/>
      <c r="AL433" s="395"/>
      <c r="AM433" s="395"/>
      <c r="AN433" s="395"/>
      <c r="AO433" s="395"/>
      <c r="AP433" s="395"/>
      <c r="AQ433" s="395"/>
      <c r="AR433" s="396"/>
    </row>
    <row r="434" spans="1:46" ht="22.5" customHeight="1" x14ac:dyDescent="0.25">
      <c r="A434" s="397" t="s">
        <v>93</v>
      </c>
      <c r="B434" s="377" t="s">
        <v>348</v>
      </c>
      <c r="C434" s="377" t="s">
        <v>391</v>
      </c>
      <c r="D434" s="150" t="s">
        <v>41</v>
      </c>
      <c r="E434" s="281">
        <f t="shared" ref="E434:E594" si="1260">H434+K434+N434+Q434+T434+W434+Z434+AC434+AF434+AI434+AL434+AO434</f>
        <v>129970.52590000001</v>
      </c>
      <c r="F434" s="281">
        <f t="shared" ref="F434:F594" si="1261">I434+L434+O434+R434+U434+X434+AA434+AD434+AG434+AJ434+AM434+AP434</f>
        <v>7757.68534</v>
      </c>
      <c r="G434" s="221">
        <f t="shared" ref="G434:G521" si="1262">F434/E434</f>
        <v>5.9688035316320893E-2</v>
      </c>
      <c r="H434" s="146">
        <f>H435+H436+H437</f>
        <v>0</v>
      </c>
      <c r="I434" s="146">
        <f t="shared" ref="I434:AQ434" si="1263">I435+I436+I437</f>
        <v>0</v>
      </c>
      <c r="J434" s="146">
        <f t="shared" si="1263"/>
        <v>0</v>
      </c>
      <c r="K434" s="146">
        <f t="shared" si="1263"/>
        <v>0</v>
      </c>
      <c r="L434" s="146">
        <f t="shared" si="1263"/>
        <v>0</v>
      </c>
      <c r="M434" s="146">
        <f t="shared" si="1263"/>
        <v>0</v>
      </c>
      <c r="N434" s="146">
        <f t="shared" si="1263"/>
        <v>0</v>
      </c>
      <c r="O434" s="146">
        <f t="shared" si="1263"/>
        <v>0</v>
      </c>
      <c r="P434" s="146">
        <f t="shared" si="1263"/>
        <v>0</v>
      </c>
      <c r="Q434" s="146">
        <f t="shared" si="1263"/>
        <v>0</v>
      </c>
      <c r="R434" s="146">
        <f t="shared" si="1263"/>
        <v>0</v>
      </c>
      <c r="S434" s="146">
        <f t="shared" si="1263"/>
        <v>0</v>
      </c>
      <c r="T434" s="146">
        <f t="shared" si="1263"/>
        <v>0</v>
      </c>
      <c r="U434" s="146">
        <f t="shared" si="1263"/>
        <v>0</v>
      </c>
      <c r="V434" s="146">
        <f t="shared" si="1263"/>
        <v>0</v>
      </c>
      <c r="W434" s="146">
        <f t="shared" si="1263"/>
        <v>1412.9</v>
      </c>
      <c r="X434" s="146">
        <f t="shared" si="1263"/>
        <v>1412.9</v>
      </c>
      <c r="Y434" s="146">
        <f t="shared" si="1263"/>
        <v>0</v>
      </c>
      <c r="Z434" s="146">
        <f t="shared" si="1263"/>
        <v>6344.7853399999995</v>
      </c>
      <c r="AA434" s="146">
        <f t="shared" si="1263"/>
        <v>6344.7853399999995</v>
      </c>
      <c r="AB434" s="146">
        <f t="shared" si="1263"/>
        <v>0</v>
      </c>
      <c r="AC434" s="146">
        <f t="shared" si="1263"/>
        <v>9049.8495399999993</v>
      </c>
      <c r="AD434" s="146">
        <f t="shared" si="1263"/>
        <v>0</v>
      </c>
      <c r="AE434" s="146">
        <f t="shared" si="1263"/>
        <v>0</v>
      </c>
      <c r="AF434" s="146">
        <f t="shared" si="1263"/>
        <v>10722.991020000001</v>
      </c>
      <c r="AG434" s="146">
        <f t="shared" si="1263"/>
        <v>0</v>
      </c>
      <c r="AH434" s="146">
        <f t="shared" si="1263"/>
        <v>0</v>
      </c>
      <c r="AI434" s="146">
        <f t="shared" si="1263"/>
        <v>0</v>
      </c>
      <c r="AJ434" s="146">
        <f t="shared" si="1263"/>
        <v>0</v>
      </c>
      <c r="AK434" s="146">
        <f t="shared" si="1263"/>
        <v>0</v>
      </c>
      <c r="AL434" s="146">
        <f t="shared" si="1263"/>
        <v>0</v>
      </c>
      <c r="AM434" s="146">
        <f t="shared" si="1263"/>
        <v>0</v>
      </c>
      <c r="AN434" s="146">
        <f t="shared" si="1263"/>
        <v>0</v>
      </c>
      <c r="AO434" s="146">
        <f t="shared" si="1263"/>
        <v>102440</v>
      </c>
      <c r="AP434" s="146">
        <f t="shared" si="1263"/>
        <v>0</v>
      </c>
      <c r="AQ434" s="146">
        <f t="shared" si="1263"/>
        <v>0</v>
      </c>
      <c r="AR434" s="372"/>
    </row>
    <row r="435" spans="1:46" ht="36.75" customHeight="1" x14ac:dyDescent="0.25">
      <c r="A435" s="398"/>
      <c r="B435" s="378"/>
      <c r="C435" s="378"/>
      <c r="D435" s="178" t="s">
        <v>37</v>
      </c>
      <c r="E435" s="281">
        <f t="shared" si="1260"/>
        <v>1730.6000000000001</v>
      </c>
      <c r="F435" s="281">
        <f t="shared" si="1261"/>
        <v>432.36502999999999</v>
      </c>
      <c r="G435" s="221">
        <f t="shared" si="1262"/>
        <v>0.24983533456604642</v>
      </c>
      <c r="H435" s="142">
        <f>H441+H453+H459+H465+H471+H477+H447+H483+H489+H495</f>
        <v>0</v>
      </c>
      <c r="I435" s="142">
        <f t="shared" ref="I435:AQ435" si="1264">I441+I453+I459+I465+I471+I477+I447+I483+I489+I495</f>
        <v>0</v>
      </c>
      <c r="J435" s="142">
        <f t="shared" si="1264"/>
        <v>0</v>
      </c>
      <c r="K435" s="142">
        <f t="shared" si="1264"/>
        <v>0</v>
      </c>
      <c r="L435" s="142">
        <f t="shared" si="1264"/>
        <v>0</v>
      </c>
      <c r="M435" s="142">
        <f t="shared" si="1264"/>
        <v>0</v>
      </c>
      <c r="N435" s="142">
        <f t="shared" si="1264"/>
        <v>0</v>
      </c>
      <c r="O435" s="142">
        <f t="shared" si="1264"/>
        <v>0</v>
      </c>
      <c r="P435" s="142">
        <f t="shared" si="1264"/>
        <v>0</v>
      </c>
      <c r="Q435" s="142">
        <f t="shared" si="1264"/>
        <v>0</v>
      </c>
      <c r="R435" s="142">
        <f t="shared" si="1264"/>
        <v>0</v>
      </c>
      <c r="S435" s="142">
        <f t="shared" si="1264"/>
        <v>0</v>
      </c>
      <c r="T435" s="142">
        <f t="shared" si="1264"/>
        <v>0</v>
      </c>
      <c r="U435" s="142">
        <f t="shared" si="1264"/>
        <v>0</v>
      </c>
      <c r="V435" s="142">
        <f t="shared" si="1264"/>
        <v>0</v>
      </c>
      <c r="W435" s="142">
        <f t="shared" si="1264"/>
        <v>0</v>
      </c>
      <c r="X435" s="142">
        <f t="shared" si="1264"/>
        <v>0</v>
      </c>
      <c r="Y435" s="142">
        <f t="shared" si="1264"/>
        <v>0</v>
      </c>
      <c r="Z435" s="142">
        <f t="shared" si="1264"/>
        <v>432.36502999999999</v>
      </c>
      <c r="AA435" s="142">
        <f t="shared" si="1264"/>
        <v>432.36502999999999</v>
      </c>
      <c r="AB435" s="142">
        <f t="shared" si="1264"/>
        <v>0</v>
      </c>
      <c r="AC435" s="142">
        <f t="shared" si="1264"/>
        <v>1298.2349700000002</v>
      </c>
      <c r="AD435" s="142">
        <f t="shared" si="1264"/>
        <v>0</v>
      </c>
      <c r="AE435" s="142">
        <f t="shared" si="1264"/>
        <v>0</v>
      </c>
      <c r="AF435" s="142">
        <f t="shared" si="1264"/>
        <v>0</v>
      </c>
      <c r="AG435" s="142">
        <f t="shared" si="1264"/>
        <v>0</v>
      </c>
      <c r="AH435" s="142">
        <f t="shared" si="1264"/>
        <v>0</v>
      </c>
      <c r="AI435" s="142">
        <f t="shared" si="1264"/>
        <v>0</v>
      </c>
      <c r="AJ435" s="142">
        <f t="shared" si="1264"/>
        <v>0</v>
      </c>
      <c r="AK435" s="142">
        <f t="shared" si="1264"/>
        <v>0</v>
      </c>
      <c r="AL435" s="142">
        <f t="shared" si="1264"/>
        <v>0</v>
      </c>
      <c r="AM435" s="142">
        <f t="shared" si="1264"/>
        <v>0</v>
      </c>
      <c r="AN435" s="142">
        <f t="shared" si="1264"/>
        <v>0</v>
      </c>
      <c r="AO435" s="142">
        <f t="shared" si="1264"/>
        <v>0</v>
      </c>
      <c r="AP435" s="142">
        <f t="shared" si="1264"/>
        <v>0</v>
      </c>
      <c r="AQ435" s="142">
        <f t="shared" si="1264"/>
        <v>0</v>
      </c>
      <c r="AR435" s="373"/>
    </row>
    <row r="436" spans="1:46" ht="35.450000000000003" customHeight="1" x14ac:dyDescent="0.25">
      <c r="A436" s="398"/>
      <c r="B436" s="378"/>
      <c r="C436" s="378"/>
      <c r="D436" s="178" t="s">
        <v>2</v>
      </c>
      <c r="E436" s="281">
        <f t="shared" si="1260"/>
        <v>45629.835899999998</v>
      </c>
      <c r="F436" s="281">
        <f t="shared" si="1261"/>
        <v>676.26324999999997</v>
      </c>
      <c r="G436" s="221">
        <f t="shared" si="1262"/>
        <v>1.4820637345312039E-2</v>
      </c>
      <c r="H436" s="142">
        <f t="shared" ref="H436:AQ436" si="1265">H442+H454+H460+H466+H472+H478+H448+H484+H490+H496</f>
        <v>0</v>
      </c>
      <c r="I436" s="142">
        <f t="shared" si="1265"/>
        <v>0</v>
      </c>
      <c r="J436" s="142">
        <f t="shared" si="1265"/>
        <v>0</v>
      </c>
      <c r="K436" s="142">
        <f t="shared" si="1265"/>
        <v>0</v>
      </c>
      <c r="L436" s="142">
        <f t="shared" si="1265"/>
        <v>0</v>
      </c>
      <c r="M436" s="142">
        <f t="shared" si="1265"/>
        <v>0</v>
      </c>
      <c r="N436" s="142">
        <f t="shared" si="1265"/>
        <v>0</v>
      </c>
      <c r="O436" s="142">
        <f t="shared" si="1265"/>
        <v>0</v>
      </c>
      <c r="P436" s="142">
        <f t="shared" si="1265"/>
        <v>0</v>
      </c>
      <c r="Q436" s="142">
        <f t="shared" si="1265"/>
        <v>0</v>
      </c>
      <c r="R436" s="142">
        <f t="shared" si="1265"/>
        <v>0</v>
      </c>
      <c r="S436" s="142">
        <f t="shared" si="1265"/>
        <v>0</v>
      </c>
      <c r="T436" s="142">
        <f t="shared" si="1265"/>
        <v>0</v>
      </c>
      <c r="U436" s="142">
        <f t="shared" si="1265"/>
        <v>0</v>
      </c>
      <c r="V436" s="142">
        <f t="shared" si="1265"/>
        <v>0</v>
      </c>
      <c r="W436" s="142">
        <f t="shared" si="1265"/>
        <v>0</v>
      </c>
      <c r="X436" s="142">
        <f t="shared" si="1265"/>
        <v>0</v>
      </c>
      <c r="Y436" s="142">
        <f t="shared" si="1265"/>
        <v>0</v>
      </c>
      <c r="Z436" s="142">
        <f t="shared" si="1265"/>
        <v>676.26324999999997</v>
      </c>
      <c r="AA436" s="142">
        <f t="shared" si="1265"/>
        <v>676.26324999999997</v>
      </c>
      <c r="AB436" s="142">
        <f t="shared" si="1265"/>
        <v>0</v>
      </c>
      <c r="AC436" s="142">
        <f t="shared" si="1265"/>
        <v>2030.5726500000001</v>
      </c>
      <c r="AD436" s="142">
        <f t="shared" si="1265"/>
        <v>0</v>
      </c>
      <c r="AE436" s="142">
        <f t="shared" si="1265"/>
        <v>0</v>
      </c>
      <c r="AF436" s="142">
        <f t="shared" si="1265"/>
        <v>4923</v>
      </c>
      <c r="AG436" s="142">
        <f t="shared" si="1265"/>
        <v>0</v>
      </c>
      <c r="AH436" s="142">
        <f t="shared" si="1265"/>
        <v>0</v>
      </c>
      <c r="AI436" s="142">
        <f t="shared" si="1265"/>
        <v>0</v>
      </c>
      <c r="AJ436" s="142">
        <f t="shared" si="1265"/>
        <v>0</v>
      </c>
      <c r="AK436" s="142">
        <f t="shared" si="1265"/>
        <v>0</v>
      </c>
      <c r="AL436" s="142">
        <f t="shared" si="1265"/>
        <v>0</v>
      </c>
      <c r="AM436" s="142">
        <f t="shared" si="1265"/>
        <v>0</v>
      </c>
      <c r="AN436" s="142">
        <f t="shared" si="1265"/>
        <v>0</v>
      </c>
      <c r="AO436" s="142">
        <f t="shared" si="1265"/>
        <v>38000</v>
      </c>
      <c r="AP436" s="142">
        <f t="shared" si="1265"/>
        <v>0</v>
      </c>
      <c r="AQ436" s="142">
        <f t="shared" si="1265"/>
        <v>0</v>
      </c>
      <c r="AR436" s="373"/>
    </row>
    <row r="437" spans="1:46" ht="22.5" customHeight="1" x14ac:dyDescent="0.25">
      <c r="A437" s="398"/>
      <c r="B437" s="378"/>
      <c r="C437" s="378"/>
      <c r="D437" s="181" t="s">
        <v>43</v>
      </c>
      <c r="E437" s="281">
        <f t="shared" si="1260"/>
        <v>82610.09</v>
      </c>
      <c r="F437" s="281">
        <f t="shared" si="1261"/>
        <v>6649.0570599999992</v>
      </c>
      <c r="G437" s="221">
        <f t="shared" si="1262"/>
        <v>8.0487226923490821E-2</v>
      </c>
      <c r="H437" s="142">
        <f t="shared" ref="H437:AQ437" si="1266">H443+H455+H461+H467+H473+H479+H449+H485+H491+H497</f>
        <v>0</v>
      </c>
      <c r="I437" s="142">
        <f t="shared" si="1266"/>
        <v>0</v>
      </c>
      <c r="J437" s="142">
        <f t="shared" si="1266"/>
        <v>0</v>
      </c>
      <c r="K437" s="142">
        <f t="shared" si="1266"/>
        <v>0</v>
      </c>
      <c r="L437" s="142">
        <f t="shared" si="1266"/>
        <v>0</v>
      </c>
      <c r="M437" s="142">
        <f t="shared" si="1266"/>
        <v>0</v>
      </c>
      <c r="N437" s="142">
        <f t="shared" si="1266"/>
        <v>0</v>
      </c>
      <c r="O437" s="142">
        <f t="shared" si="1266"/>
        <v>0</v>
      </c>
      <c r="P437" s="142">
        <f t="shared" si="1266"/>
        <v>0</v>
      </c>
      <c r="Q437" s="142">
        <f t="shared" si="1266"/>
        <v>0</v>
      </c>
      <c r="R437" s="142">
        <f t="shared" si="1266"/>
        <v>0</v>
      </c>
      <c r="S437" s="142">
        <f t="shared" si="1266"/>
        <v>0</v>
      </c>
      <c r="T437" s="142">
        <f t="shared" si="1266"/>
        <v>0</v>
      </c>
      <c r="U437" s="142">
        <f t="shared" si="1266"/>
        <v>0</v>
      </c>
      <c r="V437" s="142">
        <f t="shared" si="1266"/>
        <v>0</v>
      </c>
      <c r="W437" s="142">
        <f t="shared" si="1266"/>
        <v>1412.9</v>
      </c>
      <c r="X437" s="142">
        <f t="shared" si="1266"/>
        <v>1412.9</v>
      </c>
      <c r="Y437" s="142">
        <f t="shared" si="1266"/>
        <v>0</v>
      </c>
      <c r="Z437" s="142">
        <f t="shared" si="1266"/>
        <v>5236.1570599999995</v>
      </c>
      <c r="AA437" s="142">
        <f t="shared" si="1266"/>
        <v>5236.1570599999995</v>
      </c>
      <c r="AB437" s="142">
        <f t="shared" si="1266"/>
        <v>0</v>
      </c>
      <c r="AC437" s="142">
        <f t="shared" si="1266"/>
        <v>5721.0419199999997</v>
      </c>
      <c r="AD437" s="142">
        <f t="shared" si="1266"/>
        <v>0</v>
      </c>
      <c r="AE437" s="142">
        <f t="shared" si="1266"/>
        <v>0</v>
      </c>
      <c r="AF437" s="142">
        <f t="shared" si="1266"/>
        <v>5799.9910200000004</v>
      </c>
      <c r="AG437" s="142">
        <f t="shared" si="1266"/>
        <v>0</v>
      </c>
      <c r="AH437" s="142">
        <f t="shared" si="1266"/>
        <v>0</v>
      </c>
      <c r="AI437" s="142">
        <f t="shared" si="1266"/>
        <v>0</v>
      </c>
      <c r="AJ437" s="142">
        <f t="shared" si="1266"/>
        <v>0</v>
      </c>
      <c r="AK437" s="142">
        <f t="shared" si="1266"/>
        <v>0</v>
      </c>
      <c r="AL437" s="142">
        <f t="shared" si="1266"/>
        <v>0</v>
      </c>
      <c r="AM437" s="142">
        <f t="shared" si="1266"/>
        <v>0</v>
      </c>
      <c r="AN437" s="142">
        <f t="shared" si="1266"/>
        <v>0</v>
      </c>
      <c r="AO437" s="142">
        <f t="shared" si="1266"/>
        <v>64440</v>
      </c>
      <c r="AP437" s="142">
        <f t="shared" si="1266"/>
        <v>0</v>
      </c>
      <c r="AQ437" s="142">
        <f t="shared" si="1266"/>
        <v>0</v>
      </c>
      <c r="AR437" s="373"/>
      <c r="AT437" s="275"/>
    </row>
    <row r="438" spans="1:46" ht="38.450000000000003" customHeight="1" x14ac:dyDescent="0.25">
      <c r="A438" s="398"/>
      <c r="B438" s="378"/>
      <c r="C438" s="378"/>
      <c r="D438" s="182" t="s">
        <v>355</v>
      </c>
      <c r="E438" s="281">
        <f t="shared" si="1260"/>
        <v>18170.09</v>
      </c>
      <c r="F438" s="281">
        <f t="shared" si="1261"/>
        <v>6649.0570599999992</v>
      </c>
      <c r="G438" s="221">
        <f t="shared" si="1262"/>
        <v>0.36593418414548301</v>
      </c>
      <c r="H438" s="142">
        <f t="shared" ref="H438:AQ438" si="1267">H444+H456+H462+H468+H474+H480+H450+H486+H492+H498</f>
        <v>0</v>
      </c>
      <c r="I438" s="142">
        <f t="shared" si="1267"/>
        <v>0</v>
      </c>
      <c r="J438" s="142">
        <f t="shared" si="1267"/>
        <v>0</v>
      </c>
      <c r="K438" s="142">
        <f t="shared" si="1267"/>
        <v>0</v>
      </c>
      <c r="L438" s="142">
        <f t="shared" si="1267"/>
        <v>0</v>
      </c>
      <c r="M438" s="142">
        <f t="shared" si="1267"/>
        <v>0</v>
      </c>
      <c r="N438" s="142">
        <f t="shared" si="1267"/>
        <v>0</v>
      </c>
      <c r="O438" s="142">
        <f t="shared" si="1267"/>
        <v>0</v>
      </c>
      <c r="P438" s="142">
        <f t="shared" si="1267"/>
        <v>0</v>
      </c>
      <c r="Q438" s="142">
        <f t="shared" si="1267"/>
        <v>0</v>
      </c>
      <c r="R438" s="142">
        <f t="shared" si="1267"/>
        <v>0</v>
      </c>
      <c r="S438" s="142">
        <f t="shared" si="1267"/>
        <v>0</v>
      </c>
      <c r="T438" s="142">
        <f t="shared" si="1267"/>
        <v>0</v>
      </c>
      <c r="U438" s="142">
        <f t="shared" si="1267"/>
        <v>0</v>
      </c>
      <c r="V438" s="142">
        <f t="shared" si="1267"/>
        <v>0</v>
      </c>
      <c r="W438" s="142">
        <f t="shared" si="1267"/>
        <v>1412.9</v>
      </c>
      <c r="X438" s="142">
        <f t="shared" si="1267"/>
        <v>1412.9</v>
      </c>
      <c r="Y438" s="142">
        <f t="shared" si="1267"/>
        <v>0</v>
      </c>
      <c r="Z438" s="142">
        <f t="shared" si="1267"/>
        <v>5236.1570599999995</v>
      </c>
      <c r="AA438" s="142">
        <f t="shared" si="1267"/>
        <v>5236.1570599999995</v>
      </c>
      <c r="AB438" s="142">
        <f t="shared" si="1267"/>
        <v>0</v>
      </c>
      <c r="AC438" s="142">
        <f t="shared" si="1267"/>
        <v>5721.0419199999997</v>
      </c>
      <c r="AD438" s="142">
        <f t="shared" si="1267"/>
        <v>0</v>
      </c>
      <c r="AE438" s="142">
        <f t="shared" si="1267"/>
        <v>0</v>
      </c>
      <c r="AF438" s="142">
        <f t="shared" si="1267"/>
        <v>5799.9910200000004</v>
      </c>
      <c r="AG438" s="142">
        <f t="shared" si="1267"/>
        <v>0</v>
      </c>
      <c r="AH438" s="142">
        <f t="shared" si="1267"/>
        <v>0</v>
      </c>
      <c r="AI438" s="142">
        <f t="shared" si="1267"/>
        <v>0</v>
      </c>
      <c r="AJ438" s="142">
        <f t="shared" si="1267"/>
        <v>0</v>
      </c>
      <c r="AK438" s="142">
        <f t="shared" si="1267"/>
        <v>0</v>
      </c>
      <c r="AL438" s="142">
        <f t="shared" si="1267"/>
        <v>0</v>
      </c>
      <c r="AM438" s="142">
        <f t="shared" si="1267"/>
        <v>0</v>
      </c>
      <c r="AN438" s="142">
        <f t="shared" si="1267"/>
        <v>0</v>
      </c>
      <c r="AO438" s="142">
        <f t="shared" si="1267"/>
        <v>0</v>
      </c>
      <c r="AP438" s="142">
        <f t="shared" si="1267"/>
        <v>0</v>
      </c>
      <c r="AQ438" s="142">
        <f t="shared" si="1267"/>
        <v>0</v>
      </c>
      <c r="AR438" s="373"/>
    </row>
    <row r="439" spans="1:46" ht="40.15" customHeight="1" x14ac:dyDescent="0.25">
      <c r="A439" s="411"/>
      <c r="B439" s="379"/>
      <c r="C439" s="379"/>
      <c r="D439" s="182" t="s">
        <v>462</v>
      </c>
      <c r="E439" s="281">
        <f t="shared" ref="E439" si="1268">H439+K439+N439+Q439+T439+W439+Z439+AC439+AF439+AI439+AL439+AO439</f>
        <v>64440</v>
      </c>
      <c r="F439" s="281">
        <f t="shared" ref="F439" si="1269">I439+L439+O439+R439+U439+X439+AA439+AD439+AG439+AJ439+AM439+AP439</f>
        <v>0</v>
      </c>
      <c r="G439" s="221">
        <f t="shared" si="1262"/>
        <v>0</v>
      </c>
      <c r="H439" s="142">
        <f t="shared" ref="H439:AQ439" si="1270">H445+H457+H463+H469+H475+H481+H451+H487+H493+H499</f>
        <v>0</v>
      </c>
      <c r="I439" s="142">
        <f t="shared" si="1270"/>
        <v>0</v>
      </c>
      <c r="J439" s="142">
        <f t="shared" si="1270"/>
        <v>0</v>
      </c>
      <c r="K439" s="142">
        <f t="shared" si="1270"/>
        <v>0</v>
      </c>
      <c r="L439" s="142">
        <f t="shared" si="1270"/>
        <v>0</v>
      </c>
      <c r="M439" s="142">
        <f t="shared" si="1270"/>
        <v>0</v>
      </c>
      <c r="N439" s="142">
        <f t="shared" si="1270"/>
        <v>0</v>
      </c>
      <c r="O439" s="142">
        <f t="shared" si="1270"/>
        <v>0</v>
      </c>
      <c r="P439" s="142">
        <f t="shared" si="1270"/>
        <v>0</v>
      </c>
      <c r="Q439" s="142">
        <f t="shared" si="1270"/>
        <v>0</v>
      </c>
      <c r="R439" s="142">
        <f t="shared" si="1270"/>
        <v>0</v>
      </c>
      <c r="S439" s="142">
        <f t="shared" si="1270"/>
        <v>0</v>
      </c>
      <c r="T439" s="142">
        <f t="shared" si="1270"/>
        <v>0</v>
      </c>
      <c r="U439" s="142">
        <f t="shared" si="1270"/>
        <v>0</v>
      </c>
      <c r="V439" s="142">
        <f t="shared" si="1270"/>
        <v>0</v>
      </c>
      <c r="W439" s="142">
        <f t="shared" si="1270"/>
        <v>0</v>
      </c>
      <c r="X439" s="142">
        <f t="shared" si="1270"/>
        <v>0</v>
      </c>
      <c r="Y439" s="142">
        <f t="shared" si="1270"/>
        <v>0</v>
      </c>
      <c r="Z439" s="142">
        <f t="shared" si="1270"/>
        <v>0</v>
      </c>
      <c r="AA439" s="142">
        <f t="shared" si="1270"/>
        <v>0</v>
      </c>
      <c r="AB439" s="142">
        <f t="shared" si="1270"/>
        <v>0</v>
      </c>
      <c r="AC439" s="142">
        <f t="shared" si="1270"/>
        <v>0</v>
      </c>
      <c r="AD439" s="142">
        <f t="shared" si="1270"/>
        <v>0</v>
      </c>
      <c r="AE439" s="142">
        <f t="shared" si="1270"/>
        <v>0</v>
      </c>
      <c r="AF439" s="142">
        <f t="shared" si="1270"/>
        <v>0</v>
      </c>
      <c r="AG439" s="142">
        <f t="shared" si="1270"/>
        <v>0</v>
      </c>
      <c r="AH439" s="142">
        <f t="shared" si="1270"/>
        <v>0</v>
      </c>
      <c r="AI439" s="142">
        <f t="shared" si="1270"/>
        <v>0</v>
      </c>
      <c r="AJ439" s="142">
        <f t="shared" si="1270"/>
        <v>0</v>
      </c>
      <c r="AK439" s="142">
        <f t="shared" si="1270"/>
        <v>0</v>
      </c>
      <c r="AL439" s="142">
        <f t="shared" si="1270"/>
        <v>0</v>
      </c>
      <c r="AM439" s="142">
        <f t="shared" si="1270"/>
        <v>0</v>
      </c>
      <c r="AN439" s="142">
        <f t="shared" si="1270"/>
        <v>0</v>
      </c>
      <c r="AO439" s="142">
        <f t="shared" si="1270"/>
        <v>64440</v>
      </c>
      <c r="AP439" s="142">
        <f t="shared" si="1270"/>
        <v>0</v>
      </c>
      <c r="AQ439" s="142">
        <f t="shared" si="1270"/>
        <v>0</v>
      </c>
      <c r="AR439" s="291"/>
    </row>
    <row r="440" spans="1:46" ht="22.5" customHeight="1" x14ac:dyDescent="0.25">
      <c r="A440" s="374" t="s">
        <v>384</v>
      </c>
      <c r="B440" s="377" t="s">
        <v>349</v>
      </c>
      <c r="C440" s="377" t="s">
        <v>391</v>
      </c>
      <c r="D440" s="150" t="s">
        <v>41</v>
      </c>
      <c r="E440" s="281">
        <f>H440+K440+N440+Q440+T440+W440+Z440+AC440+AF440+AI440+AL440+AO440</f>
        <v>0</v>
      </c>
      <c r="F440" s="281">
        <f t="shared" si="1261"/>
        <v>0</v>
      </c>
      <c r="G440" s="252" t="e">
        <f t="shared" si="1262"/>
        <v>#DIV/0!</v>
      </c>
      <c r="H440" s="146">
        <f>H441+H442+H443+H445</f>
        <v>0</v>
      </c>
      <c r="I440" s="146">
        <f t="shared" ref="I440:AQ440" si="1271">I441+I442+I443+I445</f>
        <v>0</v>
      </c>
      <c r="J440" s="146">
        <f t="shared" si="1271"/>
        <v>0</v>
      </c>
      <c r="K440" s="146">
        <f t="shared" si="1271"/>
        <v>0</v>
      </c>
      <c r="L440" s="146">
        <f t="shared" si="1271"/>
        <v>0</v>
      </c>
      <c r="M440" s="146">
        <f t="shared" si="1271"/>
        <v>0</v>
      </c>
      <c r="N440" s="146">
        <f t="shared" si="1271"/>
        <v>0</v>
      </c>
      <c r="O440" s="146">
        <f t="shared" si="1271"/>
        <v>0</v>
      </c>
      <c r="P440" s="146">
        <f t="shared" si="1271"/>
        <v>0</v>
      </c>
      <c r="Q440" s="146">
        <f t="shared" si="1271"/>
        <v>0</v>
      </c>
      <c r="R440" s="146">
        <f t="shared" si="1271"/>
        <v>0</v>
      </c>
      <c r="S440" s="146">
        <f t="shared" si="1271"/>
        <v>0</v>
      </c>
      <c r="T440" s="146">
        <f t="shared" si="1271"/>
        <v>0</v>
      </c>
      <c r="U440" s="146">
        <f t="shared" si="1271"/>
        <v>0</v>
      </c>
      <c r="V440" s="146">
        <f t="shared" si="1271"/>
        <v>0</v>
      </c>
      <c r="W440" s="146">
        <f t="shared" si="1271"/>
        <v>0</v>
      </c>
      <c r="X440" s="146">
        <f t="shared" si="1271"/>
        <v>0</v>
      </c>
      <c r="Y440" s="146">
        <f t="shared" si="1271"/>
        <v>0</v>
      </c>
      <c r="Z440" s="146">
        <f t="shared" si="1271"/>
        <v>0</v>
      </c>
      <c r="AA440" s="146">
        <f t="shared" si="1271"/>
        <v>0</v>
      </c>
      <c r="AB440" s="146">
        <f t="shared" si="1271"/>
        <v>0</v>
      </c>
      <c r="AC440" s="146">
        <f t="shared" si="1271"/>
        <v>0</v>
      </c>
      <c r="AD440" s="146">
        <f t="shared" si="1271"/>
        <v>0</v>
      </c>
      <c r="AE440" s="146">
        <f t="shared" si="1271"/>
        <v>0</v>
      </c>
      <c r="AF440" s="146">
        <f t="shared" si="1271"/>
        <v>0</v>
      </c>
      <c r="AG440" s="146">
        <f t="shared" si="1271"/>
        <v>0</v>
      </c>
      <c r="AH440" s="146">
        <f t="shared" si="1271"/>
        <v>0</v>
      </c>
      <c r="AI440" s="146">
        <f t="shared" si="1271"/>
        <v>0</v>
      </c>
      <c r="AJ440" s="146">
        <f t="shared" si="1271"/>
        <v>0</v>
      </c>
      <c r="AK440" s="146">
        <f t="shared" si="1271"/>
        <v>0</v>
      </c>
      <c r="AL440" s="146">
        <f t="shared" si="1271"/>
        <v>0</v>
      </c>
      <c r="AM440" s="146">
        <f t="shared" si="1271"/>
        <v>0</v>
      </c>
      <c r="AN440" s="146">
        <f t="shared" si="1271"/>
        <v>0</v>
      </c>
      <c r="AO440" s="146">
        <f t="shared" si="1271"/>
        <v>0</v>
      </c>
      <c r="AP440" s="146">
        <f t="shared" si="1271"/>
        <v>0</v>
      </c>
      <c r="AQ440" s="146">
        <f t="shared" si="1271"/>
        <v>0</v>
      </c>
      <c r="AR440" s="372"/>
    </row>
    <row r="441" spans="1:46" ht="36.75" customHeight="1" x14ac:dyDescent="0.2">
      <c r="A441" s="375"/>
      <c r="B441" s="378"/>
      <c r="C441" s="378"/>
      <c r="D441" s="178" t="s">
        <v>37</v>
      </c>
      <c r="E441" s="281">
        <f t="shared" si="1260"/>
        <v>0</v>
      </c>
      <c r="F441" s="281">
        <f t="shared" si="1261"/>
        <v>0</v>
      </c>
      <c r="G441" s="252" t="e">
        <f t="shared" si="1262"/>
        <v>#DIV/0!</v>
      </c>
      <c r="H441" s="142"/>
      <c r="I441" s="142"/>
      <c r="J441" s="149"/>
      <c r="K441" s="142"/>
      <c r="L441" s="142"/>
      <c r="M441" s="149"/>
      <c r="N441" s="142"/>
      <c r="O441" s="142"/>
      <c r="P441" s="149"/>
      <c r="Q441" s="142"/>
      <c r="R441" s="142"/>
      <c r="S441" s="149"/>
      <c r="T441" s="142"/>
      <c r="U441" s="142"/>
      <c r="V441" s="149"/>
      <c r="W441" s="142"/>
      <c r="X441" s="142"/>
      <c r="Y441" s="149"/>
      <c r="Z441" s="142"/>
      <c r="AA441" s="142"/>
      <c r="AB441" s="149"/>
      <c r="AC441" s="142"/>
      <c r="AD441" s="142"/>
      <c r="AE441" s="149"/>
      <c r="AF441" s="270"/>
      <c r="AG441" s="142"/>
      <c r="AH441" s="149"/>
      <c r="AI441" s="142"/>
      <c r="AJ441" s="142"/>
      <c r="AK441" s="149"/>
      <c r="AL441" s="142"/>
      <c r="AM441" s="142"/>
      <c r="AN441" s="149"/>
      <c r="AO441" s="142"/>
      <c r="AP441" s="142"/>
      <c r="AQ441" s="149"/>
      <c r="AR441" s="373"/>
    </row>
    <row r="442" spans="1:46" ht="32.450000000000003" customHeight="1" x14ac:dyDescent="0.2">
      <c r="A442" s="375"/>
      <c r="B442" s="378"/>
      <c r="C442" s="378"/>
      <c r="D442" s="178" t="s">
        <v>2</v>
      </c>
      <c r="E442" s="281">
        <f t="shared" si="1260"/>
        <v>0</v>
      </c>
      <c r="F442" s="281">
        <f t="shared" si="1261"/>
        <v>0</v>
      </c>
      <c r="G442" s="252" t="e">
        <f t="shared" si="1262"/>
        <v>#DIV/0!</v>
      </c>
      <c r="H442" s="142"/>
      <c r="I442" s="142"/>
      <c r="J442" s="149"/>
      <c r="K442" s="142"/>
      <c r="L442" s="142"/>
      <c r="M442" s="149"/>
      <c r="N442" s="142"/>
      <c r="O442" s="142"/>
      <c r="P442" s="149"/>
      <c r="Q442" s="142"/>
      <c r="R442" s="142"/>
      <c r="S442" s="149"/>
      <c r="T442" s="142"/>
      <c r="U442" s="142"/>
      <c r="V442" s="149"/>
      <c r="W442" s="142"/>
      <c r="X442" s="142"/>
      <c r="Y442" s="149"/>
      <c r="Z442" s="142"/>
      <c r="AA442" s="142"/>
      <c r="AB442" s="149"/>
      <c r="AC442" s="142"/>
      <c r="AD442" s="142"/>
      <c r="AE442" s="149"/>
      <c r="AF442" s="270"/>
      <c r="AG442" s="142"/>
      <c r="AH442" s="149"/>
      <c r="AI442" s="142"/>
      <c r="AJ442" s="142"/>
      <c r="AK442" s="149"/>
      <c r="AL442" s="142"/>
      <c r="AM442" s="142"/>
      <c r="AN442" s="149"/>
      <c r="AO442" s="142"/>
      <c r="AP442" s="142"/>
      <c r="AQ442" s="149"/>
      <c r="AR442" s="373"/>
    </row>
    <row r="443" spans="1:46" ht="22.5" customHeight="1" x14ac:dyDescent="0.25">
      <c r="A443" s="375"/>
      <c r="B443" s="378"/>
      <c r="C443" s="378"/>
      <c r="D443" s="181" t="s">
        <v>43</v>
      </c>
      <c r="E443" s="281">
        <f t="shared" si="1260"/>
        <v>0</v>
      </c>
      <c r="F443" s="281">
        <f t="shared" si="1261"/>
        <v>0</v>
      </c>
      <c r="G443" s="252" t="e">
        <f t="shared" si="1262"/>
        <v>#DIV/0!</v>
      </c>
      <c r="H443" s="142"/>
      <c r="I443" s="142"/>
      <c r="J443" s="149"/>
      <c r="K443" s="142"/>
      <c r="L443" s="142"/>
      <c r="M443" s="149"/>
      <c r="N443" s="142"/>
      <c r="O443" s="142"/>
      <c r="P443" s="149"/>
      <c r="Q443" s="142"/>
      <c r="R443" s="142"/>
      <c r="S443" s="149"/>
      <c r="T443" s="142"/>
      <c r="U443" s="142"/>
      <c r="V443" s="149"/>
      <c r="W443" s="142"/>
      <c r="X443" s="142"/>
      <c r="Y443" s="149"/>
      <c r="Z443" s="142"/>
      <c r="AA443" s="142"/>
      <c r="AB443" s="149"/>
      <c r="AC443" s="142"/>
      <c r="AD443" s="142"/>
      <c r="AE443" s="149"/>
      <c r="AF443" s="142"/>
      <c r="AG443" s="142"/>
      <c r="AH443" s="149"/>
      <c r="AI443" s="142"/>
      <c r="AJ443" s="142"/>
      <c r="AK443" s="149"/>
      <c r="AL443" s="142"/>
      <c r="AM443" s="142"/>
      <c r="AN443" s="149"/>
      <c r="AO443" s="142"/>
      <c r="AP443" s="142"/>
      <c r="AQ443" s="149"/>
      <c r="AR443" s="373"/>
    </row>
    <row r="444" spans="1:46" ht="25.15" customHeight="1" x14ac:dyDescent="0.25">
      <c r="A444" s="375"/>
      <c r="B444" s="378"/>
      <c r="C444" s="378"/>
      <c r="D444" s="182" t="s">
        <v>355</v>
      </c>
      <c r="E444" s="281">
        <f t="shared" si="1260"/>
        <v>0</v>
      </c>
      <c r="F444" s="281">
        <f t="shared" si="1261"/>
        <v>0</v>
      </c>
      <c r="G444" s="252" t="e">
        <f t="shared" si="1262"/>
        <v>#DIV/0!</v>
      </c>
      <c r="H444" s="142"/>
      <c r="I444" s="142"/>
      <c r="J444" s="149"/>
      <c r="K444" s="142"/>
      <c r="L444" s="142"/>
      <c r="M444" s="149"/>
      <c r="N444" s="142"/>
      <c r="O444" s="142"/>
      <c r="P444" s="149"/>
      <c r="Q444" s="142"/>
      <c r="R444" s="142"/>
      <c r="S444" s="149"/>
      <c r="T444" s="142"/>
      <c r="U444" s="142"/>
      <c r="V444" s="149"/>
      <c r="W444" s="142"/>
      <c r="X444" s="142"/>
      <c r="Y444" s="149"/>
      <c r="Z444" s="142"/>
      <c r="AA444" s="142"/>
      <c r="AB444" s="149"/>
      <c r="AC444" s="142"/>
      <c r="AD444" s="142"/>
      <c r="AE444" s="149"/>
      <c r="AF444" s="142"/>
      <c r="AG444" s="142"/>
      <c r="AH444" s="149"/>
      <c r="AI444" s="142"/>
      <c r="AJ444" s="142"/>
      <c r="AK444" s="149"/>
      <c r="AL444" s="142"/>
      <c r="AM444" s="142"/>
      <c r="AN444" s="149"/>
      <c r="AO444" s="142"/>
      <c r="AP444" s="142"/>
      <c r="AQ444" s="149"/>
      <c r="AR444" s="373"/>
    </row>
    <row r="445" spans="1:46" ht="25.15" customHeight="1" x14ac:dyDescent="0.25">
      <c r="A445" s="376"/>
      <c r="B445" s="379"/>
      <c r="C445" s="379"/>
      <c r="D445" s="182" t="s">
        <v>462</v>
      </c>
      <c r="E445" s="281">
        <f t="shared" ref="E445:E451" si="1272">H445+K445+N445+Q445+T445+W445+Z445+AC445+AF445+AI445+AL445+AO445</f>
        <v>0</v>
      </c>
      <c r="F445" s="281">
        <f t="shared" ref="F445:F451" si="1273">I445+L445+O445+R445+U445+X445+AA445+AD445+AG445+AJ445+AM445+AP445</f>
        <v>0</v>
      </c>
      <c r="G445" s="252" t="e">
        <f t="shared" si="1262"/>
        <v>#DIV/0!</v>
      </c>
      <c r="H445" s="142"/>
      <c r="I445" s="142"/>
      <c r="J445" s="149"/>
      <c r="K445" s="142"/>
      <c r="L445" s="142"/>
      <c r="M445" s="149"/>
      <c r="N445" s="142"/>
      <c r="O445" s="142"/>
      <c r="P445" s="149"/>
      <c r="Q445" s="142"/>
      <c r="R445" s="142"/>
      <c r="S445" s="149"/>
      <c r="T445" s="142"/>
      <c r="U445" s="142"/>
      <c r="V445" s="149"/>
      <c r="W445" s="142"/>
      <c r="X445" s="142"/>
      <c r="Y445" s="149"/>
      <c r="Z445" s="142"/>
      <c r="AA445" s="142"/>
      <c r="AB445" s="149"/>
      <c r="AC445" s="142"/>
      <c r="AD445" s="142"/>
      <c r="AE445" s="149"/>
      <c r="AF445" s="142"/>
      <c r="AG445" s="142"/>
      <c r="AH445" s="149"/>
      <c r="AI445" s="142"/>
      <c r="AJ445" s="142"/>
      <c r="AK445" s="149"/>
      <c r="AL445" s="142"/>
      <c r="AM445" s="142"/>
      <c r="AN445" s="149"/>
      <c r="AO445" s="142"/>
      <c r="AP445" s="142"/>
      <c r="AQ445" s="149"/>
      <c r="AR445" s="291"/>
    </row>
    <row r="446" spans="1:46" ht="40.5" customHeight="1" x14ac:dyDescent="0.25">
      <c r="A446" s="401" t="s">
        <v>460</v>
      </c>
      <c r="B446" s="377" t="s">
        <v>461</v>
      </c>
      <c r="C446" s="377" t="s">
        <v>465</v>
      </c>
      <c r="D446" s="150" t="s">
        <v>41</v>
      </c>
      <c r="E446" s="281">
        <f t="shared" si="1272"/>
        <v>102440</v>
      </c>
      <c r="F446" s="281">
        <f t="shared" si="1273"/>
        <v>0</v>
      </c>
      <c r="G446" s="252">
        <f t="shared" ref="G446:G451" si="1274">F446/E446</f>
        <v>0</v>
      </c>
      <c r="H446" s="146">
        <f>H447+H448+H449+H451</f>
        <v>0</v>
      </c>
      <c r="I446" s="146">
        <f t="shared" ref="I446" si="1275">I447+I448+I449</f>
        <v>0</v>
      </c>
      <c r="J446" s="146" t="e">
        <f>I446/H446*100</f>
        <v>#DIV/0!</v>
      </c>
      <c r="K446" s="146">
        <f t="shared" ref="K446:L446" si="1276">K447+K448+K449</f>
        <v>0</v>
      </c>
      <c r="L446" s="146">
        <f t="shared" si="1276"/>
        <v>0</v>
      </c>
      <c r="M446" s="146" t="e">
        <f>L446/K446*100</f>
        <v>#DIV/0!</v>
      </c>
      <c r="N446" s="146">
        <f t="shared" ref="N446:O446" si="1277">N447+N448+N449</f>
        <v>0</v>
      </c>
      <c r="O446" s="146">
        <f t="shared" si="1277"/>
        <v>0</v>
      </c>
      <c r="P446" s="146" t="e">
        <f>O446/N446*100</f>
        <v>#DIV/0!</v>
      </c>
      <c r="Q446" s="146">
        <f t="shared" ref="Q446:R446" si="1278">Q447+Q448+Q449</f>
        <v>0</v>
      </c>
      <c r="R446" s="146">
        <f t="shared" si="1278"/>
        <v>0</v>
      </c>
      <c r="S446" s="146" t="e">
        <f>R446/Q446*100</f>
        <v>#DIV/0!</v>
      </c>
      <c r="T446" s="146">
        <f t="shared" ref="T446:U446" si="1279">T447+T448+T449</f>
        <v>0</v>
      </c>
      <c r="U446" s="146">
        <f t="shared" si="1279"/>
        <v>0</v>
      </c>
      <c r="V446" s="146" t="e">
        <f>U446/T446*100</f>
        <v>#DIV/0!</v>
      </c>
      <c r="W446" s="146">
        <f t="shared" ref="W446:X446" si="1280">W447+W448+W449</f>
        <v>0</v>
      </c>
      <c r="X446" s="146">
        <f t="shared" si="1280"/>
        <v>0</v>
      </c>
      <c r="Y446" s="146" t="e">
        <f>X446/W446*100</f>
        <v>#DIV/0!</v>
      </c>
      <c r="Z446" s="146">
        <f t="shared" ref="Z446:AA446" si="1281">Z447+Z448+Z449</f>
        <v>0</v>
      </c>
      <c r="AA446" s="146">
        <f t="shared" si="1281"/>
        <v>0</v>
      </c>
      <c r="AB446" s="146" t="e">
        <f>AA446/Z446*100</f>
        <v>#DIV/0!</v>
      </c>
      <c r="AC446" s="146">
        <f t="shared" ref="AC446:AD446" si="1282">AC447+AC448+AC449</f>
        <v>0</v>
      </c>
      <c r="AD446" s="146">
        <f t="shared" si="1282"/>
        <v>0</v>
      </c>
      <c r="AE446" s="146" t="e">
        <f>AD446/AC446*100</f>
        <v>#DIV/0!</v>
      </c>
      <c r="AF446" s="146">
        <f t="shared" ref="AF446:AG446" si="1283">AF447+AF448+AF449</f>
        <v>0</v>
      </c>
      <c r="AG446" s="146">
        <f t="shared" si="1283"/>
        <v>0</v>
      </c>
      <c r="AH446" s="146" t="e">
        <f>AG446/AF446*100</f>
        <v>#DIV/0!</v>
      </c>
      <c r="AI446" s="146">
        <f t="shared" ref="AI446:AJ446" si="1284">AI447+AI448+AI449</f>
        <v>0</v>
      </c>
      <c r="AJ446" s="146">
        <f t="shared" si="1284"/>
        <v>0</v>
      </c>
      <c r="AK446" s="146" t="e">
        <f>AJ446/AI446*100</f>
        <v>#DIV/0!</v>
      </c>
      <c r="AL446" s="146">
        <f t="shared" ref="AL446:AM446" si="1285">AL447+AL448+AL449</f>
        <v>0</v>
      </c>
      <c r="AM446" s="146">
        <f t="shared" si="1285"/>
        <v>0</v>
      </c>
      <c r="AN446" s="146" t="e">
        <f>AM446/AL446*100</f>
        <v>#DIV/0!</v>
      </c>
      <c r="AO446" s="146">
        <f t="shared" ref="AO446:AP446" si="1286">AO447+AO448+AO449</f>
        <v>102440</v>
      </c>
      <c r="AP446" s="146">
        <f t="shared" si="1286"/>
        <v>0</v>
      </c>
      <c r="AQ446" s="146">
        <f>AP446/AO446*100</f>
        <v>0</v>
      </c>
      <c r="AR446" s="372"/>
    </row>
    <row r="447" spans="1:46" ht="40.5" customHeight="1" x14ac:dyDescent="0.25">
      <c r="A447" s="402"/>
      <c r="B447" s="378"/>
      <c r="C447" s="378"/>
      <c r="D447" s="178" t="s">
        <v>37</v>
      </c>
      <c r="E447" s="281">
        <f t="shared" si="1272"/>
        <v>0</v>
      </c>
      <c r="F447" s="281">
        <f t="shared" si="1273"/>
        <v>0</v>
      </c>
      <c r="G447" s="252" t="e">
        <f t="shared" si="1274"/>
        <v>#DIV/0!</v>
      </c>
      <c r="H447" s="142"/>
      <c r="I447" s="142"/>
      <c r="J447" s="149"/>
      <c r="K447" s="142"/>
      <c r="L447" s="142"/>
      <c r="M447" s="149"/>
      <c r="N447" s="142"/>
      <c r="O447" s="142"/>
      <c r="P447" s="149"/>
      <c r="Q447" s="142"/>
      <c r="R447" s="142"/>
      <c r="S447" s="149"/>
      <c r="T447" s="142"/>
      <c r="U447" s="142"/>
      <c r="V447" s="149"/>
      <c r="W447" s="142"/>
      <c r="X447" s="142"/>
      <c r="Y447" s="149"/>
      <c r="Z447" s="142"/>
      <c r="AA447" s="142"/>
      <c r="AB447" s="149"/>
      <c r="AC447" s="142"/>
      <c r="AD447" s="142"/>
      <c r="AE447" s="149"/>
      <c r="AF447" s="142"/>
      <c r="AG447" s="142"/>
      <c r="AH447" s="149"/>
      <c r="AI447" s="142"/>
      <c r="AJ447" s="142"/>
      <c r="AK447" s="149"/>
      <c r="AL447" s="142"/>
      <c r="AM447" s="142"/>
      <c r="AN447" s="149"/>
      <c r="AO447" s="142"/>
      <c r="AP447" s="142"/>
      <c r="AQ447" s="149"/>
      <c r="AR447" s="373"/>
    </row>
    <row r="448" spans="1:46" ht="40.5" customHeight="1" x14ac:dyDescent="0.2">
      <c r="A448" s="402"/>
      <c r="B448" s="378"/>
      <c r="C448" s="378"/>
      <c r="D448" s="178" t="s">
        <v>2</v>
      </c>
      <c r="E448" s="281">
        <f t="shared" si="1272"/>
        <v>38000</v>
      </c>
      <c r="F448" s="281">
        <f t="shared" si="1273"/>
        <v>0</v>
      </c>
      <c r="G448" s="252">
        <f t="shared" si="1274"/>
        <v>0</v>
      </c>
      <c r="H448" s="142"/>
      <c r="I448" s="142"/>
      <c r="J448" s="149"/>
      <c r="K448" s="142"/>
      <c r="L448" s="142"/>
      <c r="M448" s="149"/>
      <c r="N448" s="142"/>
      <c r="O448" s="142"/>
      <c r="P448" s="149"/>
      <c r="Q448" s="142"/>
      <c r="R448" s="142"/>
      <c r="S448" s="149"/>
      <c r="T448" s="142"/>
      <c r="U448" s="142"/>
      <c r="V448" s="149"/>
      <c r="W448" s="142"/>
      <c r="X448" s="142"/>
      <c r="Y448" s="149"/>
      <c r="Z448" s="142"/>
      <c r="AA448" s="142"/>
      <c r="AB448" s="149"/>
      <c r="AC448" s="142"/>
      <c r="AD448" s="142"/>
      <c r="AE448" s="149"/>
      <c r="AF448" s="142"/>
      <c r="AG448" s="142"/>
      <c r="AH448" s="149"/>
      <c r="AI448" s="142"/>
      <c r="AJ448" s="142"/>
      <c r="AK448" s="149"/>
      <c r="AL448" s="294"/>
      <c r="AM448" s="142"/>
      <c r="AN448" s="149"/>
      <c r="AO448" s="228">
        <v>38000</v>
      </c>
      <c r="AP448" s="142"/>
      <c r="AQ448" s="149"/>
      <c r="AR448" s="373"/>
    </row>
    <row r="449" spans="1:44" ht="40.5" customHeight="1" x14ac:dyDescent="0.25">
      <c r="A449" s="402"/>
      <c r="B449" s="378"/>
      <c r="C449" s="378"/>
      <c r="D449" s="179" t="s">
        <v>43</v>
      </c>
      <c r="E449" s="281">
        <f t="shared" si="1272"/>
        <v>64440</v>
      </c>
      <c r="F449" s="281">
        <f t="shared" si="1273"/>
        <v>0</v>
      </c>
      <c r="G449" s="252">
        <f t="shared" si="1274"/>
        <v>0</v>
      </c>
      <c r="H449" s="142"/>
      <c r="I449" s="142"/>
      <c r="J449" s="149"/>
      <c r="K449" s="142"/>
      <c r="L449" s="142"/>
      <c r="M449" s="149"/>
      <c r="N449" s="142"/>
      <c r="O449" s="142"/>
      <c r="P449" s="149"/>
      <c r="Q449" s="142"/>
      <c r="R449" s="142"/>
      <c r="S449" s="149"/>
      <c r="T449" s="142"/>
      <c r="U449" s="142"/>
      <c r="V449" s="149"/>
      <c r="W449" s="142"/>
      <c r="X449" s="142"/>
      <c r="Y449" s="149"/>
      <c r="Z449" s="142"/>
      <c r="AA449" s="142"/>
      <c r="AB449" s="149"/>
      <c r="AC449" s="142"/>
      <c r="AD449" s="142"/>
      <c r="AE449" s="149"/>
      <c r="AF449" s="142"/>
      <c r="AG449" s="142"/>
      <c r="AH449" s="149"/>
      <c r="AI449" s="142"/>
      <c r="AJ449" s="142"/>
      <c r="AK449" s="149"/>
      <c r="AL449" s="295"/>
      <c r="AM449" s="142"/>
      <c r="AN449" s="149"/>
      <c r="AO449" s="228">
        <v>64440</v>
      </c>
      <c r="AP449" s="142"/>
      <c r="AQ449" s="149"/>
      <c r="AR449" s="373"/>
    </row>
    <row r="450" spans="1:44" ht="40.5" customHeight="1" x14ac:dyDescent="0.25">
      <c r="A450" s="402"/>
      <c r="B450" s="378"/>
      <c r="C450" s="378"/>
      <c r="D450" s="182" t="s">
        <v>355</v>
      </c>
      <c r="E450" s="281">
        <f t="shared" si="1272"/>
        <v>0</v>
      </c>
      <c r="F450" s="281">
        <f t="shared" si="1273"/>
        <v>0</v>
      </c>
      <c r="G450" s="252" t="e">
        <f t="shared" si="1274"/>
        <v>#DIV/0!</v>
      </c>
      <c r="H450" s="142"/>
      <c r="I450" s="142"/>
      <c r="J450" s="149"/>
      <c r="K450" s="142"/>
      <c r="L450" s="142"/>
      <c r="M450" s="149"/>
      <c r="N450" s="142"/>
      <c r="O450" s="142"/>
      <c r="P450" s="149"/>
      <c r="Q450" s="142"/>
      <c r="R450" s="142"/>
      <c r="S450" s="149"/>
      <c r="T450" s="142"/>
      <c r="U450" s="142"/>
      <c r="V450" s="149"/>
      <c r="W450" s="142"/>
      <c r="X450" s="142"/>
      <c r="Y450" s="149"/>
      <c r="Z450" s="142"/>
      <c r="AA450" s="142"/>
      <c r="AB450" s="149"/>
      <c r="AC450" s="142"/>
      <c r="AD450" s="142"/>
      <c r="AE450" s="149"/>
      <c r="AF450" s="142"/>
      <c r="AG450" s="142"/>
      <c r="AH450" s="149"/>
      <c r="AI450" s="142"/>
      <c r="AJ450" s="142"/>
      <c r="AK450" s="149"/>
      <c r="AL450" s="295"/>
      <c r="AM450" s="142"/>
      <c r="AN450" s="149"/>
      <c r="AO450" s="228"/>
      <c r="AP450" s="142"/>
      <c r="AQ450" s="149"/>
      <c r="AR450" s="373"/>
    </row>
    <row r="451" spans="1:44" ht="40.5" customHeight="1" x14ac:dyDescent="0.25">
      <c r="A451" s="403"/>
      <c r="B451" s="379"/>
      <c r="C451" s="379"/>
      <c r="D451" s="182" t="s">
        <v>462</v>
      </c>
      <c r="E451" s="281">
        <f t="shared" si="1272"/>
        <v>64440</v>
      </c>
      <c r="F451" s="281">
        <f t="shared" si="1273"/>
        <v>0</v>
      </c>
      <c r="G451" s="252">
        <f t="shared" si="1274"/>
        <v>0</v>
      </c>
      <c r="H451" s="142"/>
      <c r="I451" s="142"/>
      <c r="J451" s="149"/>
      <c r="K451" s="142"/>
      <c r="L451" s="142"/>
      <c r="M451" s="149"/>
      <c r="N451" s="142"/>
      <c r="O451" s="142"/>
      <c r="P451" s="149"/>
      <c r="Q451" s="142"/>
      <c r="R451" s="142"/>
      <c r="S451" s="149"/>
      <c r="T451" s="142"/>
      <c r="U451" s="142"/>
      <c r="V451" s="149"/>
      <c r="W451" s="142"/>
      <c r="X451" s="142"/>
      <c r="Y451" s="149"/>
      <c r="Z451" s="142"/>
      <c r="AA451" s="142"/>
      <c r="AB451" s="149"/>
      <c r="AC451" s="142"/>
      <c r="AD451" s="142"/>
      <c r="AE451" s="149"/>
      <c r="AF451" s="142"/>
      <c r="AG451" s="142"/>
      <c r="AH451" s="149"/>
      <c r="AI451" s="142"/>
      <c r="AJ451" s="142"/>
      <c r="AK451" s="149"/>
      <c r="AL451" s="142"/>
      <c r="AM451" s="142"/>
      <c r="AN451" s="149"/>
      <c r="AO451" s="228">
        <f>AO449</f>
        <v>64440</v>
      </c>
      <c r="AP451" s="142"/>
      <c r="AQ451" s="149"/>
      <c r="AR451" s="291"/>
    </row>
    <row r="452" spans="1:44" ht="40.5" customHeight="1" x14ac:dyDescent="0.25">
      <c r="A452" s="401" t="s">
        <v>403</v>
      </c>
      <c r="B452" s="377" t="s">
        <v>402</v>
      </c>
      <c r="C452" s="377" t="s">
        <v>465</v>
      </c>
      <c r="D452" s="150" t="s">
        <v>41</v>
      </c>
      <c r="E452" s="281">
        <f t="shared" si="1260"/>
        <v>1771.1071499999998</v>
      </c>
      <c r="F452" s="281">
        <f t="shared" si="1261"/>
        <v>0</v>
      </c>
      <c r="G452" s="252">
        <f t="shared" si="1262"/>
        <v>0</v>
      </c>
      <c r="H452" s="146">
        <f>H453+H454+H455+H457</f>
        <v>0</v>
      </c>
      <c r="I452" s="146">
        <f t="shared" ref="I452" si="1287">I453+I454+I455</f>
        <v>0</v>
      </c>
      <c r="J452" s="146" t="e">
        <f>I452/H452*100</f>
        <v>#DIV/0!</v>
      </c>
      <c r="K452" s="146">
        <f t="shared" ref="K452:L452" si="1288">K453+K454+K455</f>
        <v>0</v>
      </c>
      <c r="L452" s="146">
        <f t="shared" si="1288"/>
        <v>0</v>
      </c>
      <c r="M452" s="146" t="e">
        <f>L452/K452*100</f>
        <v>#DIV/0!</v>
      </c>
      <c r="N452" s="146">
        <f t="shared" ref="N452:O452" si="1289">N453+N454+N455</f>
        <v>0</v>
      </c>
      <c r="O452" s="146">
        <f t="shared" si="1289"/>
        <v>0</v>
      </c>
      <c r="P452" s="146" t="e">
        <f>O452/N452*100</f>
        <v>#DIV/0!</v>
      </c>
      <c r="Q452" s="146">
        <f t="shared" ref="Q452:R452" si="1290">Q453+Q454+Q455</f>
        <v>0</v>
      </c>
      <c r="R452" s="146">
        <f t="shared" si="1290"/>
        <v>0</v>
      </c>
      <c r="S452" s="146" t="e">
        <f>R452/Q452*100</f>
        <v>#DIV/0!</v>
      </c>
      <c r="T452" s="146">
        <f t="shared" ref="T452:U452" si="1291">T453+T454+T455</f>
        <v>0</v>
      </c>
      <c r="U452" s="146">
        <f t="shared" si="1291"/>
        <v>0</v>
      </c>
      <c r="V452" s="146" t="e">
        <f>U452/T452*100</f>
        <v>#DIV/0!</v>
      </c>
      <c r="W452" s="146">
        <f t="shared" ref="W452:X452" si="1292">W453+W454+W455</f>
        <v>0</v>
      </c>
      <c r="X452" s="146">
        <f t="shared" si="1292"/>
        <v>0</v>
      </c>
      <c r="Y452" s="146" t="e">
        <f>X452/W452*100</f>
        <v>#DIV/0!</v>
      </c>
      <c r="Z452" s="146">
        <f t="shared" ref="Z452:AA452" si="1293">Z453+Z454+Z455</f>
        <v>0</v>
      </c>
      <c r="AA452" s="146">
        <f t="shared" si="1293"/>
        <v>0</v>
      </c>
      <c r="AB452" s="146" t="e">
        <f>AA452/Z452*100</f>
        <v>#DIV/0!</v>
      </c>
      <c r="AC452" s="146">
        <f t="shared" ref="AC452:AD452" si="1294">AC453+AC454+AC455</f>
        <v>1771.1071499999998</v>
      </c>
      <c r="AD452" s="146">
        <f t="shared" si="1294"/>
        <v>0</v>
      </c>
      <c r="AE452" s="146">
        <f>AD452/AC452*100</f>
        <v>0</v>
      </c>
      <c r="AF452" s="146">
        <f t="shared" ref="AF452:AG452" si="1295">AF453+AF454+AF455</f>
        <v>0</v>
      </c>
      <c r="AG452" s="146">
        <f t="shared" si="1295"/>
        <v>0</v>
      </c>
      <c r="AH452" s="146" t="e">
        <f>AG452/AF452*100</f>
        <v>#DIV/0!</v>
      </c>
      <c r="AI452" s="146">
        <f t="shared" ref="AI452:AJ452" si="1296">AI453+AI454+AI455</f>
        <v>0</v>
      </c>
      <c r="AJ452" s="146">
        <f t="shared" si="1296"/>
        <v>0</v>
      </c>
      <c r="AK452" s="146" t="e">
        <f>AJ452/AI452*100</f>
        <v>#DIV/0!</v>
      </c>
      <c r="AL452" s="146">
        <f t="shared" ref="AL452:AM452" si="1297">AL453+AL454+AL455</f>
        <v>0</v>
      </c>
      <c r="AM452" s="146">
        <f t="shared" si="1297"/>
        <v>0</v>
      </c>
      <c r="AN452" s="146" t="e">
        <f>AM452/AL452*100</f>
        <v>#DIV/0!</v>
      </c>
      <c r="AO452" s="146">
        <f t="shared" ref="AO452:AP452" si="1298">AO453+AO454+AO455</f>
        <v>0</v>
      </c>
      <c r="AP452" s="146">
        <f t="shared" si="1298"/>
        <v>0</v>
      </c>
      <c r="AQ452" s="146" t="e">
        <f>AP452/AO452*100</f>
        <v>#DIV/0!</v>
      </c>
      <c r="AR452" s="372"/>
    </row>
    <row r="453" spans="1:44" ht="40.5" customHeight="1" x14ac:dyDescent="0.25">
      <c r="A453" s="402"/>
      <c r="B453" s="378"/>
      <c r="C453" s="378"/>
      <c r="D453" s="178" t="s">
        <v>37</v>
      </c>
      <c r="E453" s="281">
        <f t="shared" si="1260"/>
        <v>552.58843000000002</v>
      </c>
      <c r="F453" s="281">
        <f t="shared" si="1261"/>
        <v>0</v>
      </c>
      <c r="G453" s="252">
        <f t="shared" si="1262"/>
        <v>0</v>
      </c>
      <c r="H453" s="142"/>
      <c r="I453" s="142"/>
      <c r="J453" s="149"/>
      <c r="K453" s="142"/>
      <c r="L453" s="142"/>
      <c r="M453" s="149"/>
      <c r="N453" s="142"/>
      <c r="O453" s="142"/>
      <c r="P453" s="149"/>
      <c r="Q453" s="142"/>
      <c r="R453" s="142"/>
      <c r="S453" s="149"/>
      <c r="T453" s="142"/>
      <c r="U453" s="142"/>
      <c r="V453" s="149"/>
      <c r="W453" s="142"/>
      <c r="X453" s="142"/>
      <c r="Y453" s="149"/>
      <c r="Z453" s="142"/>
      <c r="AA453" s="142"/>
      <c r="AB453" s="149"/>
      <c r="AC453" s="228">
        <f>498.6+54-0.01157</f>
        <v>552.58843000000002</v>
      </c>
      <c r="AD453" s="142"/>
      <c r="AE453" s="149"/>
      <c r="AF453" s="142"/>
      <c r="AG453" s="142"/>
      <c r="AH453" s="149"/>
      <c r="AI453" s="142"/>
      <c r="AJ453" s="142"/>
      <c r="AK453" s="149"/>
      <c r="AL453" s="142"/>
      <c r="AM453" s="142"/>
      <c r="AN453" s="149"/>
      <c r="AO453" s="142"/>
      <c r="AP453" s="142"/>
      <c r="AQ453" s="149"/>
      <c r="AR453" s="373"/>
    </row>
    <row r="454" spans="1:44" ht="40.5" customHeight="1" x14ac:dyDescent="0.25">
      <c r="A454" s="402"/>
      <c r="B454" s="378"/>
      <c r="C454" s="378"/>
      <c r="D454" s="178" t="s">
        <v>2</v>
      </c>
      <c r="E454" s="281">
        <f t="shared" si="1260"/>
        <v>864.29728999999998</v>
      </c>
      <c r="F454" s="281">
        <f t="shared" si="1261"/>
        <v>0</v>
      </c>
      <c r="G454" s="252">
        <f t="shared" si="1262"/>
        <v>0</v>
      </c>
      <c r="H454" s="142"/>
      <c r="I454" s="142"/>
      <c r="J454" s="149"/>
      <c r="K454" s="142"/>
      <c r="L454" s="142"/>
      <c r="M454" s="149"/>
      <c r="N454" s="142"/>
      <c r="O454" s="142"/>
      <c r="P454" s="149"/>
      <c r="Q454" s="142"/>
      <c r="R454" s="142"/>
      <c r="S454" s="149"/>
      <c r="T454" s="142"/>
      <c r="U454" s="142"/>
      <c r="V454" s="149"/>
      <c r="W454" s="142"/>
      <c r="X454" s="142"/>
      <c r="Y454" s="149"/>
      <c r="Z454" s="142"/>
      <c r="AA454" s="142"/>
      <c r="AB454" s="149"/>
      <c r="AC454" s="228">
        <f>780+84.3-0.00271</f>
        <v>864.29728999999998</v>
      </c>
      <c r="AD454" s="142"/>
      <c r="AE454" s="149"/>
      <c r="AF454" s="142"/>
      <c r="AG454" s="142"/>
      <c r="AH454" s="149"/>
      <c r="AI454" s="142"/>
      <c r="AJ454" s="142"/>
      <c r="AK454" s="149"/>
      <c r="AL454" s="142"/>
      <c r="AM454" s="142"/>
      <c r="AN454" s="149"/>
      <c r="AO454" s="142"/>
      <c r="AP454" s="142"/>
      <c r="AQ454" s="149"/>
      <c r="AR454" s="373"/>
    </row>
    <row r="455" spans="1:44" ht="40.5" customHeight="1" x14ac:dyDescent="0.25">
      <c r="A455" s="402"/>
      <c r="B455" s="378"/>
      <c r="C455" s="378"/>
      <c r="D455" s="179" t="s">
        <v>43</v>
      </c>
      <c r="E455" s="281">
        <f t="shared" si="1260"/>
        <v>354.22142999999994</v>
      </c>
      <c r="F455" s="281">
        <f t="shared" si="1261"/>
        <v>0</v>
      </c>
      <c r="G455" s="252">
        <f t="shared" si="1262"/>
        <v>0</v>
      </c>
      <c r="H455" s="142"/>
      <c r="I455" s="142"/>
      <c r="J455" s="149"/>
      <c r="K455" s="142"/>
      <c r="L455" s="142"/>
      <c r="M455" s="149"/>
      <c r="N455" s="142"/>
      <c r="O455" s="142"/>
      <c r="P455" s="149"/>
      <c r="Q455" s="142"/>
      <c r="R455" s="142"/>
      <c r="S455" s="149"/>
      <c r="T455" s="142"/>
      <c r="U455" s="142"/>
      <c r="V455" s="149"/>
      <c r="W455" s="142"/>
      <c r="X455" s="142"/>
      <c r="Y455" s="149"/>
      <c r="Z455" s="142"/>
      <c r="AA455" s="142"/>
      <c r="AB455" s="149"/>
      <c r="AC455" s="228">
        <f>319.65+34.58-0.00857</f>
        <v>354.22142999999994</v>
      </c>
      <c r="AD455" s="142"/>
      <c r="AE455" s="149"/>
      <c r="AF455" s="142"/>
      <c r="AG455" s="142"/>
      <c r="AH455" s="149"/>
      <c r="AI455" s="142"/>
      <c r="AJ455" s="142"/>
      <c r="AK455" s="149"/>
      <c r="AL455" s="142"/>
      <c r="AM455" s="142"/>
      <c r="AN455" s="149"/>
      <c r="AO455" s="142"/>
      <c r="AP455" s="142"/>
      <c r="AQ455" s="149"/>
      <c r="AR455" s="373"/>
    </row>
    <row r="456" spans="1:44" ht="40.5" customHeight="1" x14ac:dyDescent="0.25">
      <c r="A456" s="402"/>
      <c r="B456" s="378"/>
      <c r="C456" s="378"/>
      <c r="D456" s="182" t="s">
        <v>355</v>
      </c>
      <c r="E456" s="281">
        <f t="shared" si="1260"/>
        <v>354.22142999999994</v>
      </c>
      <c r="F456" s="281">
        <f t="shared" si="1261"/>
        <v>0</v>
      </c>
      <c r="G456" s="252">
        <f t="shared" si="1262"/>
        <v>0</v>
      </c>
      <c r="H456" s="142"/>
      <c r="I456" s="142"/>
      <c r="J456" s="149"/>
      <c r="K456" s="142"/>
      <c r="L456" s="142"/>
      <c r="M456" s="149"/>
      <c r="N456" s="142"/>
      <c r="O456" s="142"/>
      <c r="P456" s="149"/>
      <c r="Q456" s="142"/>
      <c r="R456" s="142"/>
      <c r="S456" s="149"/>
      <c r="T456" s="142"/>
      <c r="U456" s="142"/>
      <c r="V456" s="149"/>
      <c r="W456" s="142"/>
      <c r="X456" s="142"/>
      <c r="Y456" s="149"/>
      <c r="Z456" s="142"/>
      <c r="AA456" s="142"/>
      <c r="AB456" s="149"/>
      <c r="AC456" s="228">
        <f>AC455</f>
        <v>354.22142999999994</v>
      </c>
      <c r="AD456" s="142"/>
      <c r="AE456" s="149"/>
      <c r="AF456" s="142"/>
      <c r="AG456" s="142"/>
      <c r="AH456" s="149"/>
      <c r="AI456" s="142"/>
      <c r="AJ456" s="142"/>
      <c r="AK456" s="149"/>
      <c r="AL456" s="142"/>
      <c r="AM456" s="142"/>
      <c r="AN456" s="149"/>
      <c r="AO456" s="142"/>
      <c r="AP456" s="142"/>
      <c r="AQ456" s="149"/>
      <c r="AR456" s="373"/>
    </row>
    <row r="457" spans="1:44" ht="40.5" customHeight="1" x14ac:dyDescent="0.25">
      <c r="A457" s="403"/>
      <c r="B457" s="379"/>
      <c r="C457" s="379"/>
      <c r="D457" s="182" t="s">
        <v>462</v>
      </c>
      <c r="E457" s="281">
        <f t="shared" ref="E457:E462" si="1299">H457+K457+N457+Q457+T457+W457+Z457+AC457+AF457+AI457+AL457+AO457</f>
        <v>0</v>
      </c>
      <c r="F457" s="281">
        <f t="shared" ref="F457:F462" si="1300">I457+L457+O457+R457+U457+X457+AA457+AD457+AG457+AJ457+AM457+AP457</f>
        <v>0</v>
      </c>
      <c r="G457" s="252" t="e">
        <f t="shared" si="1262"/>
        <v>#DIV/0!</v>
      </c>
      <c r="H457" s="142"/>
      <c r="I457" s="142"/>
      <c r="J457" s="149"/>
      <c r="K457" s="142"/>
      <c r="L457" s="142"/>
      <c r="M457" s="149"/>
      <c r="N457" s="142"/>
      <c r="O457" s="142"/>
      <c r="P457" s="149"/>
      <c r="Q457" s="142"/>
      <c r="R457" s="142"/>
      <c r="S457" s="149"/>
      <c r="T457" s="142"/>
      <c r="U457" s="142"/>
      <c r="V457" s="149"/>
      <c r="W457" s="142"/>
      <c r="X457" s="142"/>
      <c r="Y457" s="149"/>
      <c r="Z457" s="142"/>
      <c r="AA457" s="142"/>
      <c r="AB457" s="149"/>
      <c r="AC457" s="142"/>
      <c r="AD457" s="142"/>
      <c r="AE457" s="149"/>
      <c r="AF457" s="142"/>
      <c r="AG457" s="142"/>
      <c r="AH457" s="149"/>
      <c r="AI457" s="142"/>
      <c r="AJ457" s="142"/>
      <c r="AK457" s="149"/>
      <c r="AL457" s="142"/>
      <c r="AM457" s="142"/>
      <c r="AN457" s="149"/>
      <c r="AO457" s="142"/>
      <c r="AP457" s="142"/>
      <c r="AQ457" s="149"/>
      <c r="AR457" s="291"/>
    </row>
    <row r="458" spans="1:44" ht="40.5" customHeight="1" x14ac:dyDescent="0.25">
      <c r="A458" s="401" t="s">
        <v>405</v>
      </c>
      <c r="B458" s="377" t="s">
        <v>404</v>
      </c>
      <c r="C458" s="377" t="s">
        <v>465</v>
      </c>
      <c r="D458" s="150" t="s">
        <v>41</v>
      </c>
      <c r="E458" s="281">
        <f t="shared" si="1299"/>
        <v>3775.6877300000001</v>
      </c>
      <c r="F458" s="281">
        <f t="shared" si="1300"/>
        <v>1385.7853399999999</v>
      </c>
      <c r="G458" s="252">
        <f t="shared" si="1262"/>
        <v>0.36702858898768087</v>
      </c>
      <c r="H458" s="146">
        <f>H459+H460+H461+H463</f>
        <v>0</v>
      </c>
      <c r="I458" s="146">
        <f t="shared" ref="I458" si="1301">I459+I460+I461</f>
        <v>0</v>
      </c>
      <c r="J458" s="146" t="e">
        <f>I458/H458*100</f>
        <v>#DIV/0!</v>
      </c>
      <c r="K458" s="146">
        <f t="shared" ref="K458:L458" si="1302">K459+K460+K461</f>
        <v>0</v>
      </c>
      <c r="L458" s="146">
        <f t="shared" si="1302"/>
        <v>0</v>
      </c>
      <c r="M458" s="146" t="e">
        <f>L458/K458*100</f>
        <v>#DIV/0!</v>
      </c>
      <c r="N458" s="146">
        <f t="shared" ref="N458:O458" si="1303">N459+N460+N461</f>
        <v>0</v>
      </c>
      <c r="O458" s="146">
        <f t="shared" si="1303"/>
        <v>0</v>
      </c>
      <c r="P458" s="146" t="e">
        <f>O458/N458*100</f>
        <v>#DIV/0!</v>
      </c>
      <c r="Q458" s="146">
        <f t="shared" ref="Q458:R458" si="1304">Q459+Q460+Q461</f>
        <v>0</v>
      </c>
      <c r="R458" s="146">
        <f t="shared" si="1304"/>
        <v>0</v>
      </c>
      <c r="S458" s="146" t="e">
        <f>R458/Q458*100</f>
        <v>#DIV/0!</v>
      </c>
      <c r="T458" s="146">
        <f t="shared" ref="T458:U458" si="1305">T459+T460+T461</f>
        <v>0</v>
      </c>
      <c r="U458" s="146">
        <f t="shared" si="1305"/>
        <v>0</v>
      </c>
      <c r="V458" s="146" t="e">
        <f>U458/T458*100</f>
        <v>#DIV/0!</v>
      </c>
      <c r="W458" s="146">
        <f t="shared" ref="W458:X458" si="1306">W459+W460+W461</f>
        <v>0</v>
      </c>
      <c r="X458" s="146">
        <f t="shared" si="1306"/>
        <v>0</v>
      </c>
      <c r="Y458" s="146" t="e">
        <f>X458/W458*100</f>
        <v>#DIV/0!</v>
      </c>
      <c r="Z458" s="146">
        <f t="shared" ref="Z458:AA458" si="1307">Z459+Z460+Z461</f>
        <v>1385.7853399999999</v>
      </c>
      <c r="AA458" s="146">
        <f t="shared" si="1307"/>
        <v>1385.7853399999999</v>
      </c>
      <c r="AB458" s="146">
        <f>AA458/Z458*100</f>
        <v>100</v>
      </c>
      <c r="AC458" s="146">
        <f t="shared" ref="AC458:AD458" si="1308">AC459+AC460+AC461</f>
        <v>2389.9023900000002</v>
      </c>
      <c r="AD458" s="146">
        <f t="shared" si="1308"/>
        <v>0</v>
      </c>
      <c r="AE458" s="146">
        <f>AD458/AC458*100</f>
        <v>0</v>
      </c>
      <c r="AF458" s="146">
        <f t="shared" ref="AF458:AG458" si="1309">AF459+AF460+AF461</f>
        <v>0</v>
      </c>
      <c r="AG458" s="146">
        <f t="shared" si="1309"/>
        <v>0</v>
      </c>
      <c r="AH458" s="146" t="e">
        <f>AG458/AF458*100</f>
        <v>#DIV/0!</v>
      </c>
      <c r="AI458" s="146">
        <f t="shared" ref="AI458:AJ458" si="1310">AI459+AI460+AI461</f>
        <v>0</v>
      </c>
      <c r="AJ458" s="146">
        <f t="shared" si="1310"/>
        <v>0</v>
      </c>
      <c r="AK458" s="146" t="e">
        <f>AJ458/AI458*100</f>
        <v>#DIV/0!</v>
      </c>
      <c r="AL458" s="146">
        <f t="shared" ref="AL458:AM458" si="1311">AL459+AL460+AL461</f>
        <v>0</v>
      </c>
      <c r="AM458" s="146">
        <f t="shared" si="1311"/>
        <v>0</v>
      </c>
      <c r="AN458" s="146" t="e">
        <f>AM458/AL458*100</f>
        <v>#DIV/0!</v>
      </c>
      <c r="AO458" s="146">
        <f t="shared" ref="AO458:AP458" si="1312">AO459+AO460+AO461</f>
        <v>0</v>
      </c>
      <c r="AP458" s="146">
        <f t="shared" si="1312"/>
        <v>0</v>
      </c>
      <c r="AQ458" s="146" t="e">
        <f>AP458/AO458*100</f>
        <v>#DIV/0!</v>
      </c>
      <c r="AR458" s="372"/>
    </row>
    <row r="459" spans="1:44" ht="40.5" customHeight="1" x14ac:dyDescent="0.25">
      <c r="A459" s="402"/>
      <c r="B459" s="378"/>
      <c r="C459" s="378"/>
      <c r="D459" s="178" t="s">
        <v>37</v>
      </c>
      <c r="E459" s="281">
        <f t="shared" si="1299"/>
        <v>1178.0115700000001</v>
      </c>
      <c r="F459" s="281">
        <f t="shared" si="1300"/>
        <v>432.36502999999999</v>
      </c>
      <c r="G459" s="252">
        <f t="shared" si="1262"/>
        <v>0.36702952756228019</v>
      </c>
      <c r="H459" s="142"/>
      <c r="I459" s="142"/>
      <c r="J459" s="149"/>
      <c r="K459" s="142"/>
      <c r="L459" s="142"/>
      <c r="M459" s="149"/>
      <c r="N459" s="142"/>
      <c r="O459" s="142"/>
      <c r="P459" s="149"/>
      <c r="Q459" s="142"/>
      <c r="R459" s="142"/>
      <c r="S459" s="149"/>
      <c r="T459" s="142"/>
      <c r="U459" s="142"/>
      <c r="V459" s="149"/>
      <c r="W459" s="142"/>
      <c r="X459" s="142"/>
      <c r="Y459" s="149"/>
      <c r="Z459" s="142">
        <v>432.36502999999999</v>
      </c>
      <c r="AA459" s="142">
        <v>432.36502999999999</v>
      </c>
      <c r="AB459" s="149"/>
      <c r="AC459" s="228">
        <f>1287-109.1+0.11157-432.36503</f>
        <v>745.64654000000019</v>
      </c>
      <c r="AD459" s="142"/>
      <c r="AE459" s="149"/>
      <c r="AF459" s="142"/>
      <c r="AG459" s="142"/>
      <c r="AH459" s="149"/>
      <c r="AI459" s="142"/>
      <c r="AJ459" s="142"/>
      <c r="AK459" s="149"/>
      <c r="AL459" s="142"/>
      <c r="AM459" s="142"/>
      <c r="AN459" s="149"/>
      <c r="AO459" s="142"/>
      <c r="AP459" s="142"/>
      <c r="AQ459" s="149"/>
      <c r="AR459" s="373"/>
    </row>
    <row r="460" spans="1:44" ht="40.5" customHeight="1" x14ac:dyDescent="0.2">
      <c r="A460" s="402"/>
      <c r="B460" s="378"/>
      <c r="C460" s="378"/>
      <c r="D460" s="178" t="s">
        <v>2</v>
      </c>
      <c r="E460" s="281">
        <f t="shared" si="1299"/>
        <v>1842.5386100000001</v>
      </c>
      <c r="F460" s="281">
        <f t="shared" si="1300"/>
        <v>676.26324999999997</v>
      </c>
      <c r="G460" s="252">
        <f t="shared" si="1262"/>
        <v>0.36702799405652614</v>
      </c>
      <c r="H460" s="142"/>
      <c r="I460" s="142"/>
      <c r="J460" s="149"/>
      <c r="K460" s="142"/>
      <c r="L460" s="142"/>
      <c r="M460" s="149"/>
      <c r="N460" s="142"/>
      <c r="O460" s="142"/>
      <c r="P460" s="149"/>
      <c r="Q460" s="142"/>
      <c r="R460" s="142"/>
      <c r="S460" s="149"/>
      <c r="T460" s="142"/>
      <c r="U460" s="142"/>
      <c r="V460" s="149"/>
      <c r="W460" s="142"/>
      <c r="X460" s="142"/>
      <c r="Y460" s="149"/>
      <c r="Z460" s="142">
        <v>676.26324999999997</v>
      </c>
      <c r="AA460" s="142">
        <v>676.26324999999997</v>
      </c>
      <c r="AB460" s="149"/>
      <c r="AC460" s="270">
        <f>1842.53861-676.26325</f>
        <v>1166.2753600000001</v>
      </c>
      <c r="AD460" s="142"/>
      <c r="AE460" s="149"/>
      <c r="AF460" s="142"/>
      <c r="AG460" s="142"/>
      <c r="AH460" s="149"/>
      <c r="AI460" s="142"/>
      <c r="AJ460" s="142"/>
      <c r="AK460" s="149"/>
      <c r="AL460" s="142"/>
      <c r="AM460" s="142"/>
      <c r="AN460" s="149"/>
      <c r="AO460" s="142"/>
      <c r="AP460" s="142"/>
      <c r="AQ460" s="149"/>
      <c r="AR460" s="373"/>
    </row>
    <row r="461" spans="1:44" ht="40.5" customHeight="1" x14ac:dyDescent="0.25">
      <c r="A461" s="402"/>
      <c r="B461" s="378"/>
      <c r="C461" s="378"/>
      <c r="D461" s="179" t="s">
        <v>43</v>
      </c>
      <c r="E461" s="281">
        <f t="shared" si="1299"/>
        <v>755.13755000000003</v>
      </c>
      <c r="F461" s="281">
        <f t="shared" si="1300"/>
        <v>277.15706</v>
      </c>
      <c r="G461" s="252">
        <f t="shared" si="1262"/>
        <v>0.36702857644941639</v>
      </c>
      <c r="H461" s="142"/>
      <c r="I461" s="142"/>
      <c r="J461" s="149"/>
      <c r="K461" s="142"/>
      <c r="L461" s="142"/>
      <c r="M461" s="149"/>
      <c r="N461" s="142"/>
      <c r="O461" s="142"/>
      <c r="P461" s="149"/>
      <c r="Q461" s="142"/>
      <c r="R461" s="142"/>
      <c r="S461" s="149"/>
      <c r="T461" s="142"/>
      <c r="U461" s="142"/>
      <c r="V461" s="149"/>
      <c r="W461" s="142"/>
      <c r="X461" s="142"/>
      <c r="Y461" s="149"/>
      <c r="Z461" s="142">
        <v>277.15706</v>
      </c>
      <c r="AA461" s="142">
        <v>277.15706</v>
      </c>
      <c r="AB461" s="149"/>
      <c r="AC461" s="228">
        <f>755.13755-277.15706</f>
        <v>477.98049000000003</v>
      </c>
      <c r="AD461" s="142"/>
      <c r="AE461" s="149"/>
      <c r="AF461" s="142"/>
      <c r="AG461" s="142"/>
      <c r="AH461" s="149"/>
      <c r="AI461" s="142"/>
      <c r="AJ461" s="142"/>
      <c r="AK461" s="149"/>
      <c r="AL461" s="142"/>
      <c r="AM461" s="142"/>
      <c r="AN461" s="149"/>
      <c r="AO461" s="142"/>
      <c r="AP461" s="142"/>
      <c r="AQ461" s="149"/>
      <c r="AR461" s="373"/>
    </row>
    <row r="462" spans="1:44" ht="40.5" customHeight="1" x14ac:dyDescent="0.25">
      <c r="A462" s="402"/>
      <c r="B462" s="378"/>
      <c r="C462" s="378"/>
      <c r="D462" s="182" t="s">
        <v>355</v>
      </c>
      <c r="E462" s="281">
        <f t="shared" si="1299"/>
        <v>755.13755000000003</v>
      </c>
      <c r="F462" s="281">
        <f t="shared" si="1300"/>
        <v>277.15706</v>
      </c>
      <c r="G462" s="252">
        <f t="shared" si="1262"/>
        <v>0.36702857644941639</v>
      </c>
      <c r="H462" s="142"/>
      <c r="I462" s="142"/>
      <c r="J462" s="149"/>
      <c r="K462" s="142"/>
      <c r="L462" s="142"/>
      <c r="M462" s="149"/>
      <c r="N462" s="142"/>
      <c r="O462" s="142"/>
      <c r="P462" s="149"/>
      <c r="Q462" s="142"/>
      <c r="R462" s="142"/>
      <c r="S462" s="149"/>
      <c r="T462" s="142"/>
      <c r="U462" s="142"/>
      <c r="V462" s="149"/>
      <c r="W462" s="142"/>
      <c r="X462" s="142"/>
      <c r="Y462" s="149"/>
      <c r="Z462" s="142">
        <f>Z461</f>
        <v>277.15706</v>
      </c>
      <c r="AA462" s="142">
        <f>AA461</f>
        <v>277.15706</v>
      </c>
      <c r="AB462" s="149"/>
      <c r="AC462" s="228">
        <f>AC461</f>
        <v>477.98049000000003</v>
      </c>
      <c r="AD462" s="142"/>
      <c r="AE462" s="149"/>
      <c r="AF462" s="142"/>
      <c r="AG462" s="142"/>
      <c r="AH462" s="149"/>
      <c r="AI462" s="142"/>
      <c r="AJ462" s="142"/>
      <c r="AK462" s="149"/>
      <c r="AL462" s="142"/>
      <c r="AM462" s="142"/>
      <c r="AN462" s="149"/>
      <c r="AO462" s="142"/>
      <c r="AP462" s="142"/>
      <c r="AQ462" s="149"/>
      <c r="AR462" s="373"/>
    </row>
    <row r="463" spans="1:44" ht="40.5" customHeight="1" x14ac:dyDescent="0.25">
      <c r="A463" s="403"/>
      <c r="B463" s="379"/>
      <c r="C463" s="379"/>
      <c r="D463" s="182" t="s">
        <v>462</v>
      </c>
      <c r="E463" s="281">
        <f t="shared" ref="E463:E481" si="1313">H463+K463+N463+Q463+T463+W463+Z463+AC463+AF463+AI463+AL463+AO463</f>
        <v>0</v>
      </c>
      <c r="F463" s="281">
        <f t="shared" ref="F463:F481" si="1314">I463+L463+O463+R463+U463+X463+AA463+AD463+AG463+AJ463+AM463+AP463</f>
        <v>0</v>
      </c>
      <c r="G463" s="252" t="e">
        <f t="shared" si="1262"/>
        <v>#DIV/0!</v>
      </c>
      <c r="H463" s="142"/>
      <c r="I463" s="142"/>
      <c r="J463" s="149"/>
      <c r="K463" s="142"/>
      <c r="L463" s="142"/>
      <c r="M463" s="149"/>
      <c r="N463" s="142"/>
      <c r="O463" s="142"/>
      <c r="P463" s="149"/>
      <c r="Q463" s="142"/>
      <c r="R463" s="142"/>
      <c r="S463" s="149"/>
      <c r="T463" s="142"/>
      <c r="U463" s="142"/>
      <c r="V463" s="149"/>
      <c r="W463" s="142"/>
      <c r="X463" s="142"/>
      <c r="Y463" s="149"/>
      <c r="Z463" s="142"/>
      <c r="AA463" s="142"/>
      <c r="AB463" s="149"/>
      <c r="AC463" s="142"/>
      <c r="AD463" s="142"/>
      <c r="AE463" s="149"/>
      <c r="AF463" s="142"/>
      <c r="AG463" s="142"/>
      <c r="AH463" s="149"/>
      <c r="AI463" s="142"/>
      <c r="AJ463" s="142"/>
      <c r="AK463" s="149"/>
      <c r="AL463" s="142"/>
      <c r="AM463" s="142"/>
      <c r="AN463" s="149"/>
      <c r="AO463" s="142"/>
      <c r="AP463" s="142"/>
      <c r="AQ463" s="149"/>
      <c r="AR463" s="291"/>
    </row>
    <row r="464" spans="1:44" ht="40.5" customHeight="1" x14ac:dyDescent="0.25">
      <c r="A464" s="401" t="s">
        <v>463</v>
      </c>
      <c r="B464" s="377" t="s">
        <v>464</v>
      </c>
      <c r="C464" s="377" t="s">
        <v>465</v>
      </c>
      <c r="D464" s="150" t="s">
        <v>41</v>
      </c>
      <c r="E464" s="281">
        <f t="shared" si="1313"/>
        <v>4888.84</v>
      </c>
      <c r="F464" s="281">
        <f t="shared" si="1314"/>
        <v>0</v>
      </c>
      <c r="G464" s="252">
        <f t="shared" si="1262"/>
        <v>0</v>
      </c>
      <c r="H464" s="146">
        <f>H465+H466+H467+H469</f>
        <v>0</v>
      </c>
      <c r="I464" s="146">
        <f t="shared" ref="I464" si="1315">I465+I466+I467</f>
        <v>0</v>
      </c>
      <c r="J464" s="146" t="e">
        <f>I464/H464*100</f>
        <v>#DIV/0!</v>
      </c>
      <c r="K464" s="146">
        <f t="shared" ref="K464:L464" si="1316">K465+K466+K467</f>
        <v>0</v>
      </c>
      <c r="L464" s="146">
        <f t="shared" si="1316"/>
        <v>0</v>
      </c>
      <c r="M464" s="146" t="e">
        <f>L464/K464*100</f>
        <v>#DIV/0!</v>
      </c>
      <c r="N464" s="146">
        <f t="shared" ref="N464:O464" si="1317">N465+N466+N467</f>
        <v>0</v>
      </c>
      <c r="O464" s="146">
        <f t="shared" si="1317"/>
        <v>0</v>
      </c>
      <c r="P464" s="146" t="e">
        <f>O464/N464*100</f>
        <v>#DIV/0!</v>
      </c>
      <c r="Q464" s="146">
        <f t="shared" ref="Q464:R464" si="1318">Q465+Q466+Q467</f>
        <v>0</v>
      </c>
      <c r="R464" s="146">
        <f t="shared" si="1318"/>
        <v>0</v>
      </c>
      <c r="S464" s="146" t="e">
        <f>R464/Q464*100</f>
        <v>#DIV/0!</v>
      </c>
      <c r="T464" s="146">
        <f t="shared" ref="T464:U464" si="1319">T465+T466+T467</f>
        <v>0</v>
      </c>
      <c r="U464" s="146">
        <f t="shared" si="1319"/>
        <v>0</v>
      </c>
      <c r="V464" s="146" t="e">
        <f>U464/T464*100</f>
        <v>#DIV/0!</v>
      </c>
      <c r="W464" s="146">
        <f t="shared" ref="W464:X464" si="1320">W465+W466+W467</f>
        <v>0</v>
      </c>
      <c r="X464" s="146">
        <f t="shared" si="1320"/>
        <v>0</v>
      </c>
      <c r="Y464" s="146" t="e">
        <f>X464/W464*100</f>
        <v>#DIV/0!</v>
      </c>
      <c r="Z464" s="146">
        <f t="shared" ref="Z464:AA464" si="1321">Z465+Z466+Z467</f>
        <v>0</v>
      </c>
      <c r="AA464" s="146">
        <f t="shared" si="1321"/>
        <v>0</v>
      </c>
      <c r="AB464" s="146" t="e">
        <f>AA464/Z464*100</f>
        <v>#DIV/0!</v>
      </c>
      <c r="AC464" s="146">
        <f t="shared" ref="AC464:AD464" si="1322">AC465+AC466+AC467</f>
        <v>4888.84</v>
      </c>
      <c r="AD464" s="146">
        <f t="shared" si="1322"/>
        <v>0</v>
      </c>
      <c r="AE464" s="146">
        <f>AD464/AC464*100</f>
        <v>0</v>
      </c>
      <c r="AF464" s="146">
        <f t="shared" ref="AF464:AG464" si="1323">AF465+AF466+AF467</f>
        <v>0</v>
      </c>
      <c r="AG464" s="146">
        <f t="shared" si="1323"/>
        <v>0</v>
      </c>
      <c r="AH464" s="146" t="e">
        <f>AG464/AF464*100</f>
        <v>#DIV/0!</v>
      </c>
      <c r="AI464" s="146">
        <f t="shared" ref="AI464:AJ464" si="1324">AI465+AI466+AI467</f>
        <v>0</v>
      </c>
      <c r="AJ464" s="146">
        <f t="shared" si="1324"/>
        <v>0</v>
      </c>
      <c r="AK464" s="146" t="e">
        <f>AJ464/AI464*100</f>
        <v>#DIV/0!</v>
      </c>
      <c r="AL464" s="146">
        <f t="shared" ref="AL464:AM464" si="1325">AL465+AL466+AL467</f>
        <v>0</v>
      </c>
      <c r="AM464" s="146">
        <f t="shared" si="1325"/>
        <v>0</v>
      </c>
      <c r="AN464" s="146" t="e">
        <f>AM464/AL464*100</f>
        <v>#DIV/0!</v>
      </c>
      <c r="AO464" s="146">
        <f t="shared" ref="AO464:AP464" si="1326">AO465+AO466+AO467</f>
        <v>0</v>
      </c>
      <c r="AP464" s="146">
        <f t="shared" si="1326"/>
        <v>0</v>
      </c>
      <c r="AQ464" s="146" t="e">
        <f>AP464/AO464*100</f>
        <v>#DIV/0!</v>
      </c>
      <c r="AR464" s="372"/>
    </row>
    <row r="465" spans="1:44" ht="40.5" customHeight="1" x14ac:dyDescent="0.25">
      <c r="A465" s="402"/>
      <c r="B465" s="378"/>
      <c r="C465" s="378"/>
      <c r="D465" s="178" t="s">
        <v>37</v>
      </c>
      <c r="E465" s="281">
        <f t="shared" si="1313"/>
        <v>0</v>
      </c>
      <c r="F465" s="281">
        <f t="shared" si="1314"/>
        <v>0</v>
      </c>
      <c r="G465" s="252" t="e">
        <f t="shared" si="1262"/>
        <v>#DIV/0!</v>
      </c>
      <c r="H465" s="142"/>
      <c r="I465" s="142"/>
      <c r="J465" s="149"/>
      <c r="K465" s="142"/>
      <c r="L465" s="142"/>
      <c r="M465" s="149"/>
      <c r="N465" s="142"/>
      <c r="O465" s="142"/>
      <c r="P465" s="149"/>
      <c r="Q465" s="142"/>
      <c r="R465" s="142"/>
      <c r="S465" s="149"/>
      <c r="T465" s="142"/>
      <c r="U465" s="142"/>
      <c r="V465" s="149"/>
      <c r="W465" s="142"/>
      <c r="X465" s="142"/>
      <c r="Y465" s="149"/>
      <c r="Z465" s="142"/>
      <c r="AA465" s="142"/>
      <c r="AB465" s="149"/>
      <c r="AC465" s="142"/>
      <c r="AD465" s="142"/>
      <c r="AE465" s="149"/>
      <c r="AF465" s="142"/>
      <c r="AG465" s="142"/>
      <c r="AH465" s="149"/>
      <c r="AI465" s="142"/>
      <c r="AJ465" s="142"/>
      <c r="AK465" s="149"/>
      <c r="AL465" s="142"/>
      <c r="AM465" s="142"/>
      <c r="AN465" s="149"/>
      <c r="AO465" s="142"/>
      <c r="AP465" s="142"/>
      <c r="AQ465" s="149"/>
      <c r="AR465" s="373"/>
    </row>
    <row r="466" spans="1:44" ht="40.5" customHeight="1" x14ac:dyDescent="0.25">
      <c r="A466" s="402"/>
      <c r="B466" s="378"/>
      <c r="C466" s="378"/>
      <c r="D466" s="178" t="s">
        <v>2</v>
      </c>
      <c r="E466" s="281">
        <f t="shared" si="1313"/>
        <v>0</v>
      </c>
      <c r="F466" s="281">
        <f t="shared" si="1314"/>
        <v>0</v>
      </c>
      <c r="G466" s="252" t="e">
        <f t="shared" si="1262"/>
        <v>#DIV/0!</v>
      </c>
      <c r="H466" s="142"/>
      <c r="I466" s="142"/>
      <c r="J466" s="149"/>
      <c r="K466" s="142"/>
      <c r="L466" s="142"/>
      <c r="M466" s="149"/>
      <c r="N466" s="142"/>
      <c r="O466" s="142"/>
      <c r="P466" s="149"/>
      <c r="Q466" s="142"/>
      <c r="R466" s="142"/>
      <c r="S466" s="149"/>
      <c r="T466" s="142"/>
      <c r="U466" s="142"/>
      <c r="V466" s="149"/>
      <c r="W466" s="142"/>
      <c r="X466" s="142"/>
      <c r="Y466" s="149"/>
      <c r="Z466" s="142"/>
      <c r="AA466" s="142"/>
      <c r="AB466" s="149"/>
      <c r="AC466" s="142"/>
      <c r="AD466" s="142"/>
      <c r="AE466" s="149"/>
      <c r="AF466" s="142"/>
      <c r="AG466" s="142"/>
      <c r="AH466" s="149"/>
      <c r="AI466" s="142"/>
      <c r="AJ466" s="142"/>
      <c r="AK466" s="149"/>
      <c r="AL466" s="142"/>
      <c r="AM466" s="142"/>
      <c r="AN466" s="149"/>
      <c r="AO466" s="142"/>
      <c r="AP466" s="142"/>
      <c r="AQ466" s="149"/>
      <c r="AR466" s="373"/>
    </row>
    <row r="467" spans="1:44" ht="40.5" customHeight="1" x14ac:dyDescent="0.25">
      <c r="A467" s="402"/>
      <c r="B467" s="378"/>
      <c r="C467" s="378"/>
      <c r="D467" s="179" t="s">
        <v>43</v>
      </c>
      <c r="E467" s="281">
        <f t="shared" si="1313"/>
        <v>4888.84</v>
      </c>
      <c r="F467" s="281">
        <f t="shared" si="1314"/>
        <v>0</v>
      </c>
      <c r="G467" s="252">
        <f t="shared" si="1262"/>
        <v>0</v>
      </c>
      <c r="H467" s="142"/>
      <c r="I467" s="142"/>
      <c r="J467" s="149"/>
      <c r="K467" s="142"/>
      <c r="L467" s="142"/>
      <c r="M467" s="149"/>
      <c r="N467" s="142"/>
      <c r="O467" s="142"/>
      <c r="P467" s="149"/>
      <c r="Q467" s="142"/>
      <c r="R467" s="142"/>
      <c r="S467" s="149"/>
      <c r="T467" s="142"/>
      <c r="U467" s="142"/>
      <c r="V467" s="149"/>
      <c r="W467" s="142"/>
      <c r="X467" s="142"/>
      <c r="Y467" s="149"/>
      <c r="Z467" s="142"/>
      <c r="AA467" s="142"/>
      <c r="AB467" s="149"/>
      <c r="AC467" s="228">
        <v>4888.84</v>
      </c>
      <c r="AD467" s="142"/>
      <c r="AE467" s="149"/>
      <c r="AF467" s="142"/>
      <c r="AG467" s="142"/>
      <c r="AH467" s="149"/>
      <c r="AI467" s="142"/>
      <c r="AJ467" s="142"/>
      <c r="AK467" s="149"/>
      <c r="AL467" s="142"/>
      <c r="AM467" s="142"/>
      <c r="AN467" s="149"/>
      <c r="AO467" s="142"/>
      <c r="AP467" s="142"/>
      <c r="AQ467" s="149"/>
      <c r="AR467" s="373"/>
    </row>
    <row r="468" spans="1:44" ht="40.5" customHeight="1" x14ac:dyDescent="0.25">
      <c r="A468" s="402"/>
      <c r="B468" s="378"/>
      <c r="C468" s="378"/>
      <c r="D468" s="182" t="s">
        <v>355</v>
      </c>
      <c r="E468" s="281">
        <f t="shared" si="1313"/>
        <v>4888.84</v>
      </c>
      <c r="F468" s="281">
        <f t="shared" si="1314"/>
        <v>0</v>
      </c>
      <c r="G468" s="252">
        <f t="shared" si="1262"/>
        <v>0</v>
      </c>
      <c r="H468" s="142"/>
      <c r="I468" s="142"/>
      <c r="J468" s="149"/>
      <c r="K468" s="142"/>
      <c r="L468" s="142"/>
      <c r="M468" s="149"/>
      <c r="N468" s="142"/>
      <c r="O468" s="142"/>
      <c r="P468" s="149"/>
      <c r="Q468" s="142"/>
      <c r="R468" s="142"/>
      <c r="S468" s="149"/>
      <c r="T468" s="142"/>
      <c r="U468" s="142"/>
      <c r="V468" s="149"/>
      <c r="W468" s="142"/>
      <c r="X468" s="142"/>
      <c r="Y468" s="149"/>
      <c r="Z468" s="142"/>
      <c r="AA468" s="142"/>
      <c r="AB468" s="149"/>
      <c r="AC468" s="228">
        <f>AC467</f>
        <v>4888.84</v>
      </c>
      <c r="AD468" s="142"/>
      <c r="AE468" s="149"/>
      <c r="AF468" s="142"/>
      <c r="AG468" s="142"/>
      <c r="AH468" s="149"/>
      <c r="AI468" s="142"/>
      <c r="AJ468" s="142"/>
      <c r="AK468" s="149"/>
      <c r="AL468" s="142"/>
      <c r="AM468" s="142"/>
      <c r="AN468" s="149"/>
      <c r="AO468" s="142"/>
      <c r="AP468" s="142"/>
      <c r="AQ468" s="149"/>
      <c r="AR468" s="373"/>
    </row>
    <row r="469" spans="1:44" ht="40.5" customHeight="1" x14ac:dyDescent="0.25">
      <c r="A469" s="403"/>
      <c r="B469" s="379"/>
      <c r="C469" s="379"/>
      <c r="D469" s="182" t="s">
        <v>462</v>
      </c>
      <c r="E469" s="281">
        <f t="shared" si="1313"/>
        <v>0</v>
      </c>
      <c r="F469" s="281">
        <f t="shared" si="1314"/>
        <v>0</v>
      </c>
      <c r="G469" s="252" t="e">
        <f t="shared" si="1262"/>
        <v>#DIV/0!</v>
      </c>
      <c r="H469" s="142"/>
      <c r="I469" s="142"/>
      <c r="J469" s="149"/>
      <c r="K469" s="142"/>
      <c r="L469" s="142"/>
      <c r="M469" s="149"/>
      <c r="N469" s="142"/>
      <c r="O469" s="142"/>
      <c r="P469" s="149"/>
      <c r="Q469" s="142"/>
      <c r="R469" s="142"/>
      <c r="S469" s="149"/>
      <c r="T469" s="142"/>
      <c r="U469" s="142"/>
      <c r="V469" s="149"/>
      <c r="W469" s="142"/>
      <c r="X469" s="142"/>
      <c r="Y469" s="149"/>
      <c r="Z469" s="142"/>
      <c r="AA469" s="142"/>
      <c r="AB469" s="149"/>
      <c r="AC469" s="142"/>
      <c r="AD469" s="142"/>
      <c r="AE469" s="149"/>
      <c r="AF469" s="142"/>
      <c r="AG469" s="142"/>
      <c r="AH469" s="149"/>
      <c r="AI469" s="142"/>
      <c r="AJ469" s="142"/>
      <c r="AK469" s="149"/>
      <c r="AL469" s="142"/>
      <c r="AM469" s="142"/>
      <c r="AN469" s="149"/>
      <c r="AO469" s="142"/>
      <c r="AP469" s="142"/>
      <c r="AQ469" s="149"/>
      <c r="AR469" s="291"/>
    </row>
    <row r="470" spans="1:44" ht="33.75" customHeight="1" x14ac:dyDescent="0.25">
      <c r="A470" s="401" t="s">
        <v>466</v>
      </c>
      <c r="B470" s="377" t="s">
        <v>467</v>
      </c>
      <c r="C470" s="377" t="s">
        <v>465</v>
      </c>
      <c r="D470" s="150" t="s">
        <v>41</v>
      </c>
      <c r="E470" s="281">
        <f t="shared" si="1313"/>
        <v>6153.75</v>
      </c>
      <c r="F470" s="281">
        <f t="shared" si="1314"/>
        <v>0</v>
      </c>
      <c r="G470" s="252">
        <f t="shared" si="1262"/>
        <v>0</v>
      </c>
      <c r="H470" s="146">
        <f>H471+H472+H473+H475</f>
        <v>0</v>
      </c>
      <c r="I470" s="146">
        <f t="shared" ref="I470" si="1327">I471+I472+I473</f>
        <v>0</v>
      </c>
      <c r="J470" s="146" t="e">
        <f>I470/H470*100</f>
        <v>#DIV/0!</v>
      </c>
      <c r="K470" s="146">
        <f t="shared" ref="K470:L470" si="1328">K471+K472+K473</f>
        <v>0</v>
      </c>
      <c r="L470" s="146">
        <f t="shared" si="1328"/>
        <v>0</v>
      </c>
      <c r="M470" s="146" t="e">
        <f>L470/K470*100</f>
        <v>#DIV/0!</v>
      </c>
      <c r="N470" s="146">
        <f t="shared" ref="N470:O470" si="1329">N471+N472+N473</f>
        <v>0</v>
      </c>
      <c r="O470" s="146">
        <f t="shared" si="1329"/>
        <v>0</v>
      </c>
      <c r="P470" s="146" t="e">
        <f>O470/N470*100</f>
        <v>#DIV/0!</v>
      </c>
      <c r="Q470" s="146">
        <f t="shared" ref="Q470:R470" si="1330">Q471+Q472+Q473</f>
        <v>0</v>
      </c>
      <c r="R470" s="146">
        <f t="shared" si="1330"/>
        <v>0</v>
      </c>
      <c r="S470" s="146" t="e">
        <f>R470/Q470*100</f>
        <v>#DIV/0!</v>
      </c>
      <c r="T470" s="146">
        <f t="shared" ref="T470:U470" si="1331">T471+T472+T473</f>
        <v>0</v>
      </c>
      <c r="U470" s="146">
        <f t="shared" si="1331"/>
        <v>0</v>
      </c>
      <c r="V470" s="146" t="e">
        <f>U470/T470*100</f>
        <v>#DIV/0!</v>
      </c>
      <c r="W470" s="146">
        <f t="shared" ref="W470:X470" si="1332">W471+W472+W473</f>
        <v>0</v>
      </c>
      <c r="X470" s="146">
        <f t="shared" si="1332"/>
        <v>0</v>
      </c>
      <c r="Y470" s="146" t="e">
        <f>X470/W470*100</f>
        <v>#DIV/0!</v>
      </c>
      <c r="Z470" s="146">
        <f t="shared" ref="Z470:AA470" si="1333">Z471+Z472+Z473</f>
        <v>0</v>
      </c>
      <c r="AA470" s="146">
        <f t="shared" si="1333"/>
        <v>0</v>
      </c>
      <c r="AB470" s="146" t="e">
        <f>AA470/Z470*100</f>
        <v>#DIV/0!</v>
      </c>
      <c r="AC470" s="146">
        <f t="shared" ref="AC470:AD470" si="1334">AC471+AC472+AC473</f>
        <v>0</v>
      </c>
      <c r="AD470" s="146">
        <f t="shared" si="1334"/>
        <v>0</v>
      </c>
      <c r="AE470" s="146" t="e">
        <f>AD470/AC470*100</f>
        <v>#DIV/0!</v>
      </c>
      <c r="AF470" s="146">
        <f t="shared" ref="AF470:AG470" si="1335">AF471+AF472+AF473</f>
        <v>6153.75</v>
      </c>
      <c r="AG470" s="146">
        <f t="shared" si="1335"/>
        <v>0</v>
      </c>
      <c r="AH470" s="146">
        <f>AG470/AF470*100</f>
        <v>0</v>
      </c>
      <c r="AI470" s="146">
        <f t="shared" ref="AI470:AJ470" si="1336">AI471+AI472+AI473</f>
        <v>0</v>
      </c>
      <c r="AJ470" s="146">
        <f t="shared" si="1336"/>
        <v>0</v>
      </c>
      <c r="AK470" s="146" t="e">
        <f>AJ470/AI470*100</f>
        <v>#DIV/0!</v>
      </c>
      <c r="AL470" s="146">
        <f t="shared" ref="AL470:AM470" si="1337">AL471+AL472+AL473</f>
        <v>0</v>
      </c>
      <c r="AM470" s="146">
        <f t="shared" si="1337"/>
        <v>0</v>
      </c>
      <c r="AN470" s="146" t="e">
        <f>AM470/AL470*100</f>
        <v>#DIV/0!</v>
      </c>
      <c r="AO470" s="146">
        <f t="shared" ref="AO470:AP470" si="1338">AO471+AO472+AO473</f>
        <v>0</v>
      </c>
      <c r="AP470" s="146">
        <f t="shared" si="1338"/>
        <v>0</v>
      </c>
      <c r="AQ470" s="146" t="e">
        <f>AP470/AO470*100</f>
        <v>#DIV/0!</v>
      </c>
      <c r="AR470" s="372"/>
    </row>
    <row r="471" spans="1:44" ht="33.75" customHeight="1" x14ac:dyDescent="0.25">
      <c r="A471" s="402"/>
      <c r="B471" s="378"/>
      <c r="C471" s="378"/>
      <c r="D471" s="178" t="s">
        <v>37</v>
      </c>
      <c r="E471" s="281">
        <f t="shared" si="1313"/>
        <v>0</v>
      </c>
      <c r="F471" s="281">
        <f t="shared" si="1314"/>
        <v>0</v>
      </c>
      <c r="G471" s="252" t="e">
        <f t="shared" si="1262"/>
        <v>#DIV/0!</v>
      </c>
      <c r="H471" s="142"/>
      <c r="I471" s="142"/>
      <c r="J471" s="149"/>
      <c r="K471" s="142"/>
      <c r="L471" s="142"/>
      <c r="M471" s="149"/>
      <c r="N471" s="142"/>
      <c r="O471" s="142"/>
      <c r="P471" s="149"/>
      <c r="Q471" s="142"/>
      <c r="R471" s="142"/>
      <c r="S471" s="149"/>
      <c r="T471" s="142"/>
      <c r="U471" s="142"/>
      <c r="V471" s="149"/>
      <c r="W471" s="142"/>
      <c r="X471" s="142"/>
      <c r="Y471" s="149"/>
      <c r="Z471" s="142"/>
      <c r="AA471" s="142"/>
      <c r="AB471" s="149"/>
      <c r="AC471" s="142"/>
      <c r="AD471" s="142"/>
      <c r="AE471" s="149"/>
      <c r="AF471" s="142"/>
      <c r="AG471" s="142"/>
      <c r="AH471" s="149"/>
      <c r="AI471" s="142"/>
      <c r="AJ471" s="142"/>
      <c r="AK471" s="149"/>
      <c r="AL471" s="142"/>
      <c r="AM471" s="142"/>
      <c r="AN471" s="149"/>
      <c r="AO471" s="142"/>
      <c r="AP471" s="142"/>
      <c r="AQ471" s="149"/>
      <c r="AR471" s="373"/>
    </row>
    <row r="472" spans="1:44" ht="33.75" customHeight="1" x14ac:dyDescent="0.25">
      <c r="A472" s="402"/>
      <c r="B472" s="378"/>
      <c r="C472" s="378"/>
      <c r="D472" s="178" t="s">
        <v>2</v>
      </c>
      <c r="E472" s="281">
        <f t="shared" si="1313"/>
        <v>4923</v>
      </c>
      <c r="F472" s="281">
        <f t="shared" si="1314"/>
        <v>0</v>
      </c>
      <c r="G472" s="252">
        <f t="shared" si="1262"/>
        <v>0</v>
      </c>
      <c r="H472" s="142"/>
      <c r="I472" s="142"/>
      <c r="J472" s="149"/>
      <c r="K472" s="142"/>
      <c r="L472" s="142"/>
      <c r="M472" s="149"/>
      <c r="N472" s="142"/>
      <c r="O472" s="142"/>
      <c r="P472" s="149"/>
      <c r="Q472" s="142"/>
      <c r="R472" s="142"/>
      <c r="S472" s="149"/>
      <c r="T472" s="142"/>
      <c r="U472" s="142"/>
      <c r="V472" s="149"/>
      <c r="W472" s="142"/>
      <c r="X472" s="142"/>
      <c r="Y472" s="149"/>
      <c r="Z472" s="142"/>
      <c r="AA472" s="142"/>
      <c r="AB472" s="149"/>
      <c r="AC472" s="142"/>
      <c r="AD472" s="142"/>
      <c r="AE472" s="149"/>
      <c r="AF472" s="228">
        <v>4923</v>
      </c>
      <c r="AG472" s="142"/>
      <c r="AH472" s="149"/>
      <c r="AI472" s="142"/>
      <c r="AJ472" s="142"/>
      <c r="AK472" s="149"/>
      <c r="AL472" s="142"/>
      <c r="AM472" s="142"/>
      <c r="AN472" s="149"/>
      <c r="AO472" s="142"/>
      <c r="AP472" s="142"/>
      <c r="AQ472" s="149"/>
      <c r="AR472" s="373"/>
    </row>
    <row r="473" spans="1:44" ht="33.75" customHeight="1" x14ac:dyDescent="0.25">
      <c r="A473" s="402"/>
      <c r="B473" s="378"/>
      <c r="C473" s="378"/>
      <c r="D473" s="179" t="s">
        <v>43</v>
      </c>
      <c r="E473" s="281">
        <f t="shared" si="1313"/>
        <v>1230.75</v>
      </c>
      <c r="F473" s="281">
        <f t="shared" si="1314"/>
        <v>0</v>
      </c>
      <c r="G473" s="252">
        <f t="shared" si="1262"/>
        <v>0</v>
      </c>
      <c r="H473" s="142"/>
      <c r="I473" s="142"/>
      <c r="J473" s="149"/>
      <c r="K473" s="142"/>
      <c r="L473" s="142"/>
      <c r="M473" s="149"/>
      <c r="N473" s="142"/>
      <c r="O473" s="142"/>
      <c r="P473" s="149"/>
      <c r="Q473" s="142"/>
      <c r="R473" s="142"/>
      <c r="S473" s="149"/>
      <c r="T473" s="142"/>
      <c r="U473" s="142"/>
      <c r="V473" s="149"/>
      <c r="W473" s="142"/>
      <c r="X473" s="142"/>
      <c r="Y473" s="149"/>
      <c r="Z473" s="142"/>
      <c r="AA473" s="142"/>
      <c r="AB473" s="149"/>
      <c r="AC473" s="228"/>
      <c r="AD473" s="142"/>
      <c r="AE473" s="149"/>
      <c r="AF473" s="228">
        <f>5800-0.009-4569.241</f>
        <v>1230.75</v>
      </c>
      <c r="AG473" s="142"/>
      <c r="AH473" s="149"/>
      <c r="AI473" s="142"/>
      <c r="AJ473" s="142"/>
      <c r="AK473" s="149"/>
      <c r="AL473" s="142"/>
      <c r="AM473" s="142"/>
      <c r="AN473" s="149"/>
      <c r="AO473" s="142"/>
      <c r="AP473" s="142"/>
      <c r="AQ473" s="149"/>
      <c r="AR473" s="373"/>
    </row>
    <row r="474" spans="1:44" ht="33.75" customHeight="1" x14ac:dyDescent="0.25">
      <c r="A474" s="402"/>
      <c r="B474" s="378"/>
      <c r="C474" s="378"/>
      <c r="D474" s="182" t="s">
        <v>355</v>
      </c>
      <c r="E474" s="281">
        <f t="shared" si="1313"/>
        <v>1230.75</v>
      </c>
      <c r="F474" s="281">
        <f t="shared" si="1314"/>
        <v>0</v>
      </c>
      <c r="G474" s="252">
        <f t="shared" si="1262"/>
        <v>0</v>
      </c>
      <c r="H474" s="142"/>
      <c r="I474" s="142"/>
      <c r="J474" s="149"/>
      <c r="K474" s="142"/>
      <c r="L474" s="142"/>
      <c r="M474" s="149"/>
      <c r="N474" s="142"/>
      <c r="O474" s="142"/>
      <c r="P474" s="149"/>
      <c r="Q474" s="142"/>
      <c r="R474" s="142"/>
      <c r="S474" s="149"/>
      <c r="T474" s="142"/>
      <c r="U474" s="142"/>
      <c r="V474" s="149"/>
      <c r="W474" s="142"/>
      <c r="X474" s="142"/>
      <c r="Y474" s="149"/>
      <c r="Z474" s="142"/>
      <c r="AA474" s="142"/>
      <c r="AB474" s="149"/>
      <c r="AC474" s="228"/>
      <c r="AD474" s="142"/>
      <c r="AE474" s="149"/>
      <c r="AF474" s="228">
        <f>5800-0.009-4569.241</f>
        <v>1230.75</v>
      </c>
      <c r="AG474" s="142"/>
      <c r="AH474" s="149"/>
      <c r="AI474" s="142"/>
      <c r="AJ474" s="142"/>
      <c r="AK474" s="149"/>
      <c r="AL474" s="142"/>
      <c r="AM474" s="142"/>
      <c r="AN474" s="149"/>
      <c r="AO474" s="142"/>
      <c r="AP474" s="142"/>
      <c r="AQ474" s="149"/>
      <c r="AR474" s="373"/>
    </row>
    <row r="475" spans="1:44" ht="33.75" customHeight="1" x14ac:dyDescent="0.25">
      <c r="A475" s="403"/>
      <c r="B475" s="379"/>
      <c r="C475" s="379"/>
      <c r="D475" s="182" t="s">
        <v>462</v>
      </c>
      <c r="E475" s="281">
        <f t="shared" si="1313"/>
        <v>0</v>
      </c>
      <c r="F475" s="281">
        <f t="shared" si="1314"/>
        <v>0</v>
      </c>
      <c r="G475" s="252" t="e">
        <f t="shared" si="1262"/>
        <v>#DIV/0!</v>
      </c>
      <c r="H475" s="142"/>
      <c r="I475" s="142"/>
      <c r="J475" s="149"/>
      <c r="K475" s="142"/>
      <c r="L475" s="142"/>
      <c r="M475" s="149"/>
      <c r="N475" s="142"/>
      <c r="O475" s="142"/>
      <c r="P475" s="149"/>
      <c r="Q475" s="142"/>
      <c r="R475" s="142"/>
      <c r="S475" s="149"/>
      <c r="T475" s="142"/>
      <c r="U475" s="142"/>
      <c r="V475" s="149"/>
      <c r="W475" s="142"/>
      <c r="X475" s="142"/>
      <c r="Y475" s="149"/>
      <c r="Z475" s="142"/>
      <c r="AA475" s="142"/>
      <c r="AB475" s="149"/>
      <c r="AC475" s="142"/>
      <c r="AD475" s="142"/>
      <c r="AE475" s="149"/>
      <c r="AF475" s="142"/>
      <c r="AG475" s="142"/>
      <c r="AH475" s="149"/>
      <c r="AI475" s="142"/>
      <c r="AJ475" s="142"/>
      <c r="AK475" s="149"/>
      <c r="AL475" s="142"/>
      <c r="AM475" s="142"/>
      <c r="AN475" s="149"/>
      <c r="AO475" s="142"/>
      <c r="AP475" s="142"/>
      <c r="AQ475" s="149"/>
      <c r="AR475" s="291"/>
    </row>
    <row r="476" spans="1:44" ht="33.75" customHeight="1" x14ac:dyDescent="0.25">
      <c r="A476" s="374" t="s">
        <v>468</v>
      </c>
      <c r="B476" s="377" t="s">
        <v>469</v>
      </c>
      <c r="C476" s="377" t="s">
        <v>465</v>
      </c>
      <c r="D476" s="150" t="s">
        <v>41</v>
      </c>
      <c r="E476" s="281">
        <f t="shared" si="1313"/>
        <v>3800</v>
      </c>
      <c r="F476" s="281">
        <f t="shared" si="1314"/>
        <v>3800</v>
      </c>
      <c r="G476" s="252">
        <f t="shared" si="1262"/>
        <v>1</v>
      </c>
      <c r="H476" s="146">
        <f>H477+H478+H479+H481</f>
        <v>0</v>
      </c>
      <c r="I476" s="146">
        <f t="shared" ref="I476" si="1339">I477+I478+I479</f>
        <v>0</v>
      </c>
      <c r="J476" s="146" t="e">
        <f>I476/H476*100</f>
        <v>#DIV/0!</v>
      </c>
      <c r="K476" s="146">
        <f t="shared" ref="K476:L476" si="1340">K477+K478+K479</f>
        <v>0</v>
      </c>
      <c r="L476" s="146">
        <f t="shared" si="1340"/>
        <v>0</v>
      </c>
      <c r="M476" s="146" t="e">
        <f>L476/K476*100</f>
        <v>#DIV/0!</v>
      </c>
      <c r="N476" s="146">
        <f t="shared" ref="N476:O476" si="1341">N477+N478+N479</f>
        <v>0</v>
      </c>
      <c r="O476" s="146">
        <f t="shared" si="1341"/>
        <v>0</v>
      </c>
      <c r="P476" s="146" t="e">
        <f>O476/N476*100</f>
        <v>#DIV/0!</v>
      </c>
      <c r="Q476" s="146">
        <f t="shared" ref="Q476:R476" si="1342">Q477+Q478+Q479</f>
        <v>0</v>
      </c>
      <c r="R476" s="146">
        <f t="shared" si="1342"/>
        <v>0</v>
      </c>
      <c r="S476" s="146" t="e">
        <f>R476/Q476*100</f>
        <v>#DIV/0!</v>
      </c>
      <c r="T476" s="146">
        <f t="shared" ref="T476:U476" si="1343">T477+T478+T479</f>
        <v>0</v>
      </c>
      <c r="U476" s="146">
        <f t="shared" si="1343"/>
        <v>0</v>
      </c>
      <c r="V476" s="146" t="e">
        <f>U476/T476*100</f>
        <v>#DIV/0!</v>
      </c>
      <c r="W476" s="146">
        <f t="shared" ref="W476:X476" si="1344">W477+W478+W479</f>
        <v>0</v>
      </c>
      <c r="X476" s="146">
        <f t="shared" si="1344"/>
        <v>0</v>
      </c>
      <c r="Y476" s="146" t="e">
        <f>X476/W476*100</f>
        <v>#DIV/0!</v>
      </c>
      <c r="Z476" s="146">
        <f t="shared" ref="Z476:AA476" si="1345">Z477+Z478+Z479</f>
        <v>3800</v>
      </c>
      <c r="AA476" s="146">
        <f t="shared" si="1345"/>
        <v>3800</v>
      </c>
      <c r="AB476" s="146">
        <f>AA476/Z476*100</f>
        <v>100</v>
      </c>
      <c r="AC476" s="146">
        <f t="shared" ref="AC476:AD476" si="1346">AC477+AC478+AC479</f>
        <v>0</v>
      </c>
      <c r="AD476" s="146">
        <f t="shared" si="1346"/>
        <v>0</v>
      </c>
      <c r="AE476" s="146" t="e">
        <f>AD476/AC476*100</f>
        <v>#DIV/0!</v>
      </c>
      <c r="AF476" s="146">
        <f t="shared" ref="AF476:AG476" si="1347">AF477+AF478+AF479</f>
        <v>0</v>
      </c>
      <c r="AG476" s="146">
        <f t="shared" si="1347"/>
        <v>0</v>
      </c>
      <c r="AH476" s="146" t="e">
        <f>AG476/AF476*100</f>
        <v>#DIV/0!</v>
      </c>
      <c r="AI476" s="146">
        <f t="shared" ref="AI476:AJ476" si="1348">AI477+AI478+AI479</f>
        <v>0</v>
      </c>
      <c r="AJ476" s="146">
        <f t="shared" si="1348"/>
        <v>0</v>
      </c>
      <c r="AK476" s="146" t="e">
        <f>AJ476/AI476*100</f>
        <v>#DIV/0!</v>
      </c>
      <c r="AL476" s="146">
        <f t="shared" ref="AL476:AM476" si="1349">AL477+AL478+AL479</f>
        <v>0</v>
      </c>
      <c r="AM476" s="146">
        <f t="shared" si="1349"/>
        <v>0</v>
      </c>
      <c r="AN476" s="146" t="e">
        <f>AM476/AL476*100</f>
        <v>#DIV/0!</v>
      </c>
      <c r="AO476" s="146">
        <f t="shared" ref="AO476:AP476" si="1350">AO477+AO478+AO479</f>
        <v>0</v>
      </c>
      <c r="AP476" s="146">
        <f t="shared" si="1350"/>
        <v>0</v>
      </c>
      <c r="AQ476" s="146" t="e">
        <f>AP476/AO476*100</f>
        <v>#DIV/0!</v>
      </c>
      <c r="AR476" s="372"/>
    </row>
    <row r="477" spans="1:44" ht="33.75" customHeight="1" x14ac:dyDescent="0.25">
      <c r="A477" s="375"/>
      <c r="B477" s="378"/>
      <c r="C477" s="378"/>
      <c r="D477" s="178" t="s">
        <v>37</v>
      </c>
      <c r="E477" s="281">
        <f t="shared" si="1313"/>
        <v>0</v>
      </c>
      <c r="F477" s="281">
        <f t="shared" si="1314"/>
        <v>0</v>
      </c>
      <c r="G477" s="252" t="e">
        <f t="shared" si="1262"/>
        <v>#DIV/0!</v>
      </c>
      <c r="H477" s="142"/>
      <c r="I477" s="142"/>
      <c r="J477" s="149"/>
      <c r="K477" s="142"/>
      <c r="L477" s="142"/>
      <c r="M477" s="149"/>
      <c r="N477" s="142"/>
      <c r="O477" s="142"/>
      <c r="P477" s="149"/>
      <c r="Q477" s="142"/>
      <c r="R477" s="142"/>
      <c r="S477" s="149"/>
      <c r="T477" s="142"/>
      <c r="U477" s="142"/>
      <c r="V477" s="149"/>
      <c r="W477" s="142"/>
      <c r="X477" s="142"/>
      <c r="Y477" s="149"/>
      <c r="Z477" s="142"/>
      <c r="AA477" s="142"/>
      <c r="AB477" s="149"/>
      <c r="AC477" s="142"/>
      <c r="AD477" s="142"/>
      <c r="AE477" s="149"/>
      <c r="AF477" s="142"/>
      <c r="AG477" s="142"/>
      <c r="AH477" s="149"/>
      <c r="AI477" s="142"/>
      <c r="AJ477" s="142"/>
      <c r="AK477" s="149"/>
      <c r="AL477" s="142"/>
      <c r="AM477" s="142"/>
      <c r="AN477" s="149"/>
      <c r="AO477" s="142"/>
      <c r="AP477" s="142"/>
      <c r="AQ477" s="149"/>
      <c r="AR477" s="373"/>
    </row>
    <row r="478" spans="1:44" ht="33.75" customHeight="1" x14ac:dyDescent="0.25">
      <c r="A478" s="375"/>
      <c r="B478" s="378"/>
      <c r="C478" s="378"/>
      <c r="D478" s="178" t="s">
        <v>2</v>
      </c>
      <c r="E478" s="281">
        <f t="shared" si="1313"/>
        <v>0</v>
      </c>
      <c r="F478" s="281">
        <f t="shared" si="1314"/>
        <v>0</v>
      </c>
      <c r="G478" s="252" t="e">
        <f t="shared" si="1262"/>
        <v>#DIV/0!</v>
      </c>
      <c r="H478" s="142"/>
      <c r="I478" s="142"/>
      <c r="J478" s="149"/>
      <c r="K478" s="142"/>
      <c r="L478" s="142"/>
      <c r="M478" s="149"/>
      <c r="N478" s="142"/>
      <c r="O478" s="142"/>
      <c r="P478" s="149"/>
      <c r="Q478" s="142"/>
      <c r="R478" s="142"/>
      <c r="S478" s="149"/>
      <c r="T478" s="142"/>
      <c r="U478" s="142"/>
      <c r="V478" s="149"/>
      <c r="W478" s="142"/>
      <c r="X478" s="142"/>
      <c r="Y478" s="149"/>
      <c r="Z478" s="142"/>
      <c r="AA478" s="142"/>
      <c r="AB478" s="149"/>
      <c r="AC478" s="142"/>
      <c r="AD478" s="142"/>
      <c r="AE478" s="149"/>
      <c r="AF478" s="142"/>
      <c r="AG478" s="142"/>
      <c r="AH478" s="149"/>
      <c r="AI478" s="142"/>
      <c r="AJ478" s="142"/>
      <c r="AK478" s="149"/>
      <c r="AL478" s="142"/>
      <c r="AM478" s="142"/>
      <c r="AN478" s="149"/>
      <c r="AO478" s="142"/>
      <c r="AP478" s="142"/>
      <c r="AQ478" s="149"/>
      <c r="AR478" s="373"/>
    </row>
    <row r="479" spans="1:44" ht="33.75" customHeight="1" x14ac:dyDescent="0.25">
      <c r="A479" s="375"/>
      <c r="B479" s="378"/>
      <c r="C479" s="378"/>
      <c r="D479" s="179" t="s">
        <v>43</v>
      </c>
      <c r="E479" s="281">
        <f t="shared" si="1313"/>
        <v>3800</v>
      </c>
      <c r="F479" s="281">
        <f t="shared" si="1314"/>
        <v>3800</v>
      </c>
      <c r="G479" s="252">
        <f t="shared" si="1262"/>
        <v>1</v>
      </c>
      <c r="H479" s="142"/>
      <c r="I479" s="142"/>
      <c r="J479" s="149"/>
      <c r="K479" s="142"/>
      <c r="L479" s="142"/>
      <c r="M479" s="149"/>
      <c r="N479" s="142"/>
      <c r="O479" s="142"/>
      <c r="P479" s="149"/>
      <c r="Q479" s="142"/>
      <c r="R479" s="142"/>
      <c r="S479" s="149"/>
      <c r="T479" s="142"/>
      <c r="U479" s="142"/>
      <c r="V479" s="149"/>
      <c r="W479" s="142"/>
      <c r="X479" s="142"/>
      <c r="Y479" s="149"/>
      <c r="Z479" s="228">
        <v>3800</v>
      </c>
      <c r="AA479" s="228">
        <v>3800</v>
      </c>
      <c r="AB479" s="149"/>
      <c r="AC479" s="228"/>
      <c r="AD479" s="142"/>
      <c r="AE479" s="149"/>
      <c r="AF479" s="142"/>
      <c r="AG479" s="142"/>
      <c r="AH479" s="149"/>
      <c r="AI479" s="142"/>
      <c r="AJ479" s="142"/>
      <c r="AK479" s="149"/>
      <c r="AL479" s="142"/>
      <c r="AM479" s="142"/>
      <c r="AN479" s="149"/>
      <c r="AO479" s="142"/>
      <c r="AP479" s="142"/>
      <c r="AQ479" s="149"/>
      <c r="AR479" s="373"/>
    </row>
    <row r="480" spans="1:44" ht="33.75" customHeight="1" x14ac:dyDescent="0.25">
      <c r="A480" s="375"/>
      <c r="B480" s="378"/>
      <c r="C480" s="378"/>
      <c r="D480" s="182" t="s">
        <v>355</v>
      </c>
      <c r="E480" s="281">
        <f t="shared" si="1313"/>
        <v>3800</v>
      </c>
      <c r="F480" s="281">
        <f t="shared" si="1314"/>
        <v>3800</v>
      </c>
      <c r="G480" s="252">
        <f t="shared" si="1262"/>
        <v>1</v>
      </c>
      <c r="H480" s="142"/>
      <c r="I480" s="142"/>
      <c r="J480" s="149"/>
      <c r="K480" s="142"/>
      <c r="L480" s="142"/>
      <c r="M480" s="149"/>
      <c r="N480" s="142"/>
      <c r="O480" s="142"/>
      <c r="P480" s="149"/>
      <c r="Q480" s="142"/>
      <c r="R480" s="142"/>
      <c r="S480" s="149"/>
      <c r="T480" s="142"/>
      <c r="U480" s="142"/>
      <c r="V480" s="149"/>
      <c r="W480" s="142"/>
      <c r="X480" s="142"/>
      <c r="Y480" s="149"/>
      <c r="Z480" s="228">
        <f>Z479</f>
        <v>3800</v>
      </c>
      <c r="AA480" s="228">
        <f>AA479</f>
        <v>3800</v>
      </c>
      <c r="AB480" s="149"/>
      <c r="AC480" s="228"/>
      <c r="AD480" s="142"/>
      <c r="AE480" s="149"/>
      <c r="AF480" s="142"/>
      <c r="AG480" s="142"/>
      <c r="AH480" s="149"/>
      <c r="AI480" s="142"/>
      <c r="AJ480" s="142"/>
      <c r="AK480" s="149"/>
      <c r="AL480" s="142"/>
      <c r="AM480" s="142"/>
      <c r="AN480" s="149"/>
      <c r="AO480" s="142"/>
      <c r="AP480" s="142"/>
      <c r="AQ480" s="149"/>
      <c r="AR480" s="373"/>
    </row>
    <row r="481" spans="1:44" ht="33.75" customHeight="1" x14ac:dyDescent="0.25">
      <c r="A481" s="376"/>
      <c r="B481" s="379"/>
      <c r="C481" s="379"/>
      <c r="D481" s="182" t="s">
        <v>462</v>
      </c>
      <c r="E481" s="281">
        <f t="shared" si="1313"/>
        <v>0</v>
      </c>
      <c r="F481" s="281">
        <f t="shared" si="1314"/>
        <v>0</v>
      </c>
      <c r="G481" s="252" t="e">
        <f t="shared" si="1262"/>
        <v>#DIV/0!</v>
      </c>
      <c r="H481" s="142"/>
      <c r="I481" s="142"/>
      <c r="J481" s="149"/>
      <c r="K481" s="142"/>
      <c r="L481" s="142"/>
      <c r="M481" s="149"/>
      <c r="N481" s="142"/>
      <c r="O481" s="142"/>
      <c r="P481" s="149"/>
      <c r="Q481" s="142"/>
      <c r="R481" s="142"/>
      <c r="S481" s="149"/>
      <c r="T481" s="142"/>
      <c r="U481" s="142"/>
      <c r="V481" s="149"/>
      <c r="W481" s="142"/>
      <c r="X481" s="142"/>
      <c r="Y481" s="149"/>
      <c r="Z481" s="142"/>
      <c r="AA481" s="142"/>
      <c r="AB481" s="149"/>
      <c r="AC481" s="142"/>
      <c r="AD481" s="142"/>
      <c r="AE481" s="149"/>
      <c r="AF481" s="142"/>
      <c r="AG481" s="142"/>
      <c r="AH481" s="149"/>
      <c r="AI481" s="142"/>
      <c r="AJ481" s="142"/>
      <c r="AK481" s="149"/>
      <c r="AL481" s="142"/>
      <c r="AM481" s="142"/>
      <c r="AN481" s="149"/>
      <c r="AO481" s="142"/>
      <c r="AP481" s="142"/>
      <c r="AQ481" s="149"/>
      <c r="AR481" s="291"/>
    </row>
    <row r="482" spans="1:44" ht="33.75" customHeight="1" x14ac:dyDescent="0.25">
      <c r="A482" s="374" t="s">
        <v>520</v>
      </c>
      <c r="B482" s="377" t="s">
        <v>521</v>
      </c>
      <c r="C482" s="377" t="s">
        <v>465</v>
      </c>
      <c r="D482" s="150" t="s">
        <v>41</v>
      </c>
      <c r="E482" s="281">
        <f t="shared" ref="E482:E487" si="1351">H482+K482+N482+Q482+T482+W482+Z482+AC482+AF482+AI482+AL482+AO482</f>
        <v>4569.2410200000004</v>
      </c>
      <c r="F482" s="281">
        <f t="shared" ref="F482:F487" si="1352">I482+L482+O482+R482+U482+X482+AA482+AD482+AG482+AJ482+AM482+AP482</f>
        <v>0</v>
      </c>
      <c r="G482" s="252">
        <f t="shared" ref="G482:G487" si="1353">F482/E482</f>
        <v>0</v>
      </c>
      <c r="H482" s="146">
        <f>H483+H484+H485+H487</f>
        <v>0</v>
      </c>
      <c r="I482" s="146">
        <f t="shared" ref="I482" si="1354">I483+I484+I485</f>
        <v>0</v>
      </c>
      <c r="J482" s="146" t="e">
        <f>I482/H482*100</f>
        <v>#DIV/0!</v>
      </c>
      <c r="K482" s="146">
        <f t="shared" ref="K482:L482" si="1355">K483+K484+K485</f>
        <v>0</v>
      </c>
      <c r="L482" s="146">
        <f t="shared" si="1355"/>
        <v>0</v>
      </c>
      <c r="M482" s="146" t="e">
        <f>L482/K482*100</f>
        <v>#DIV/0!</v>
      </c>
      <c r="N482" s="146">
        <f t="shared" ref="N482:O482" si="1356">N483+N484+N485</f>
        <v>0</v>
      </c>
      <c r="O482" s="146">
        <f t="shared" si="1356"/>
        <v>0</v>
      </c>
      <c r="P482" s="146" t="e">
        <f>O482/N482*100</f>
        <v>#DIV/0!</v>
      </c>
      <c r="Q482" s="146">
        <f t="shared" ref="Q482:R482" si="1357">Q483+Q484+Q485</f>
        <v>0</v>
      </c>
      <c r="R482" s="146">
        <f t="shared" si="1357"/>
        <v>0</v>
      </c>
      <c r="S482" s="146" t="e">
        <f>R482/Q482*100</f>
        <v>#DIV/0!</v>
      </c>
      <c r="T482" s="146">
        <f t="shared" ref="T482:U482" si="1358">T483+T484+T485</f>
        <v>0</v>
      </c>
      <c r="U482" s="146">
        <f t="shared" si="1358"/>
        <v>0</v>
      </c>
      <c r="V482" s="146" t="e">
        <f>U482/T482*100</f>
        <v>#DIV/0!</v>
      </c>
      <c r="W482" s="146">
        <f t="shared" ref="W482:X482" si="1359">W483+W484+W485</f>
        <v>0</v>
      </c>
      <c r="X482" s="146">
        <f t="shared" si="1359"/>
        <v>0</v>
      </c>
      <c r="Y482" s="146" t="e">
        <f>X482/W482*100</f>
        <v>#DIV/0!</v>
      </c>
      <c r="Z482" s="146">
        <f t="shared" ref="Z482:AA482" si="1360">Z483+Z484+Z485</f>
        <v>0</v>
      </c>
      <c r="AA482" s="146">
        <f t="shared" si="1360"/>
        <v>0</v>
      </c>
      <c r="AB482" s="146" t="e">
        <f>AA482/Z482*100</f>
        <v>#DIV/0!</v>
      </c>
      <c r="AC482" s="146">
        <f t="shared" ref="AC482:AD482" si="1361">AC483+AC484+AC485</f>
        <v>0</v>
      </c>
      <c r="AD482" s="146">
        <f t="shared" si="1361"/>
        <v>0</v>
      </c>
      <c r="AE482" s="146" t="e">
        <f>AD482/AC482*100</f>
        <v>#DIV/0!</v>
      </c>
      <c r="AF482" s="146">
        <f t="shared" ref="AF482:AG482" si="1362">AF483+AF484+AF485</f>
        <v>4569.2410200000004</v>
      </c>
      <c r="AG482" s="146">
        <f t="shared" si="1362"/>
        <v>0</v>
      </c>
      <c r="AH482" s="146">
        <f>AG482/AF482*100</f>
        <v>0</v>
      </c>
      <c r="AI482" s="146">
        <f t="shared" ref="AI482:AJ482" si="1363">AI483+AI484+AI485</f>
        <v>0</v>
      </c>
      <c r="AJ482" s="146">
        <f t="shared" si="1363"/>
        <v>0</v>
      </c>
      <c r="AK482" s="146" t="e">
        <f>AJ482/AI482*100</f>
        <v>#DIV/0!</v>
      </c>
      <c r="AL482" s="146">
        <f t="shared" ref="AL482:AM482" si="1364">AL483+AL484+AL485</f>
        <v>0</v>
      </c>
      <c r="AM482" s="146">
        <f t="shared" si="1364"/>
        <v>0</v>
      </c>
      <c r="AN482" s="146" t="e">
        <f>AM482/AL482*100</f>
        <v>#DIV/0!</v>
      </c>
      <c r="AO482" s="146">
        <f t="shared" ref="AO482:AP482" si="1365">AO483+AO484+AO485</f>
        <v>0</v>
      </c>
      <c r="AP482" s="146">
        <f t="shared" si="1365"/>
        <v>0</v>
      </c>
      <c r="AQ482" s="146" t="e">
        <f>AP482/AO482*100</f>
        <v>#DIV/0!</v>
      </c>
      <c r="AR482" s="372"/>
    </row>
    <row r="483" spans="1:44" ht="33.75" customHeight="1" x14ac:dyDescent="0.25">
      <c r="A483" s="375"/>
      <c r="B483" s="378"/>
      <c r="C483" s="378"/>
      <c r="D483" s="178" t="s">
        <v>37</v>
      </c>
      <c r="E483" s="281">
        <f t="shared" si="1351"/>
        <v>0</v>
      </c>
      <c r="F483" s="281">
        <f t="shared" si="1352"/>
        <v>0</v>
      </c>
      <c r="G483" s="252" t="e">
        <f t="shared" si="1353"/>
        <v>#DIV/0!</v>
      </c>
      <c r="H483" s="142"/>
      <c r="I483" s="142"/>
      <c r="J483" s="149"/>
      <c r="K483" s="142"/>
      <c r="L483" s="142"/>
      <c r="M483" s="149"/>
      <c r="N483" s="142"/>
      <c r="O483" s="142"/>
      <c r="P483" s="149"/>
      <c r="Q483" s="142"/>
      <c r="R483" s="142"/>
      <c r="S483" s="149"/>
      <c r="T483" s="142"/>
      <c r="U483" s="142"/>
      <c r="V483" s="149"/>
      <c r="W483" s="142"/>
      <c r="X483" s="142"/>
      <c r="Y483" s="149"/>
      <c r="Z483" s="142"/>
      <c r="AA483" s="142"/>
      <c r="AB483" s="149"/>
      <c r="AC483" s="142"/>
      <c r="AD483" s="142"/>
      <c r="AE483" s="149"/>
      <c r="AF483" s="142"/>
      <c r="AG483" s="142"/>
      <c r="AH483" s="149"/>
      <c r="AI483" s="142"/>
      <c r="AJ483" s="142"/>
      <c r="AK483" s="149"/>
      <c r="AL483" s="142"/>
      <c r="AM483" s="142"/>
      <c r="AN483" s="149"/>
      <c r="AO483" s="142"/>
      <c r="AP483" s="142"/>
      <c r="AQ483" s="149"/>
      <c r="AR483" s="373"/>
    </row>
    <row r="484" spans="1:44" ht="33.75" customHeight="1" x14ac:dyDescent="0.25">
      <c r="A484" s="375"/>
      <c r="B484" s="378"/>
      <c r="C484" s="378"/>
      <c r="D484" s="178" t="s">
        <v>2</v>
      </c>
      <c r="E484" s="281">
        <f t="shared" si="1351"/>
        <v>0</v>
      </c>
      <c r="F484" s="281">
        <f t="shared" si="1352"/>
        <v>0</v>
      </c>
      <c r="G484" s="252" t="e">
        <f t="shared" si="1353"/>
        <v>#DIV/0!</v>
      </c>
      <c r="H484" s="142"/>
      <c r="I484" s="142"/>
      <c r="J484" s="149"/>
      <c r="K484" s="142"/>
      <c r="L484" s="142"/>
      <c r="M484" s="149"/>
      <c r="N484" s="142"/>
      <c r="O484" s="142"/>
      <c r="P484" s="149"/>
      <c r="Q484" s="142"/>
      <c r="R484" s="142"/>
      <c r="S484" s="149"/>
      <c r="T484" s="142"/>
      <c r="U484" s="142"/>
      <c r="V484" s="149"/>
      <c r="W484" s="142"/>
      <c r="X484" s="142"/>
      <c r="Y484" s="149"/>
      <c r="Z484" s="142"/>
      <c r="AA484" s="142"/>
      <c r="AB484" s="149"/>
      <c r="AC484" s="142"/>
      <c r="AD484" s="142"/>
      <c r="AE484" s="149"/>
      <c r="AF484" s="142"/>
      <c r="AG484" s="142"/>
      <c r="AH484" s="149"/>
      <c r="AI484" s="142"/>
      <c r="AJ484" s="142"/>
      <c r="AK484" s="149"/>
      <c r="AL484" s="142"/>
      <c r="AM484" s="142"/>
      <c r="AN484" s="149"/>
      <c r="AO484" s="142"/>
      <c r="AP484" s="142"/>
      <c r="AQ484" s="149"/>
      <c r="AR484" s="373"/>
    </row>
    <row r="485" spans="1:44" ht="33.75" customHeight="1" x14ac:dyDescent="0.25">
      <c r="A485" s="375"/>
      <c r="B485" s="378"/>
      <c r="C485" s="378"/>
      <c r="D485" s="179" t="s">
        <v>43</v>
      </c>
      <c r="E485" s="281">
        <f t="shared" si="1351"/>
        <v>4569.2410200000004</v>
      </c>
      <c r="F485" s="281">
        <f t="shared" si="1352"/>
        <v>0</v>
      </c>
      <c r="G485" s="252">
        <f t="shared" si="1353"/>
        <v>0</v>
      </c>
      <c r="H485" s="142"/>
      <c r="I485" s="142"/>
      <c r="J485" s="149"/>
      <c r="K485" s="142"/>
      <c r="L485" s="142"/>
      <c r="M485" s="149"/>
      <c r="N485" s="142"/>
      <c r="O485" s="142"/>
      <c r="P485" s="149"/>
      <c r="Q485" s="142"/>
      <c r="R485" s="142"/>
      <c r="S485" s="149"/>
      <c r="T485" s="142"/>
      <c r="U485" s="142"/>
      <c r="V485" s="149"/>
      <c r="W485" s="142"/>
      <c r="X485" s="142"/>
      <c r="Y485" s="149"/>
      <c r="Z485" s="142"/>
      <c r="AA485" s="142"/>
      <c r="AB485" s="149"/>
      <c r="AC485" s="228"/>
      <c r="AD485" s="142"/>
      <c r="AE485" s="149"/>
      <c r="AF485" s="228">
        <f>4569.25-0.00898</f>
        <v>4569.2410200000004</v>
      </c>
      <c r="AG485" s="142"/>
      <c r="AH485" s="149"/>
      <c r="AI485" s="142"/>
      <c r="AJ485" s="142"/>
      <c r="AK485" s="149"/>
      <c r="AL485" s="142"/>
      <c r="AM485" s="142"/>
      <c r="AN485" s="149"/>
      <c r="AO485" s="142"/>
      <c r="AP485" s="142"/>
      <c r="AQ485" s="149"/>
      <c r="AR485" s="373"/>
    </row>
    <row r="486" spans="1:44" ht="33.75" customHeight="1" x14ac:dyDescent="0.25">
      <c r="A486" s="375"/>
      <c r="B486" s="378"/>
      <c r="C486" s="378"/>
      <c r="D486" s="182" t="s">
        <v>355</v>
      </c>
      <c r="E486" s="281">
        <f t="shared" si="1351"/>
        <v>4569.2410200000004</v>
      </c>
      <c r="F486" s="281">
        <f t="shared" si="1352"/>
        <v>0</v>
      </c>
      <c r="G486" s="252">
        <f t="shared" si="1353"/>
        <v>0</v>
      </c>
      <c r="H486" s="142"/>
      <c r="I486" s="142"/>
      <c r="J486" s="149"/>
      <c r="K486" s="142"/>
      <c r="L486" s="142"/>
      <c r="M486" s="149"/>
      <c r="N486" s="142"/>
      <c r="O486" s="142"/>
      <c r="P486" s="149"/>
      <c r="Q486" s="142"/>
      <c r="R486" s="142"/>
      <c r="S486" s="149"/>
      <c r="T486" s="142"/>
      <c r="U486" s="142"/>
      <c r="V486" s="149"/>
      <c r="W486" s="142"/>
      <c r="X486" s="142"/>
      <c r="Y486" s="149"/>
      <c r="Z486" s="142"/>
      <c r="AA486" s="142"/>
      <c r="AB486" s="149"/>
      <c r="AC486" s="228"/>
      <c r="AD486" s="142"/>
      <c r="AE486" s="149"/>
      <c r="AF486" s="228">
        <f>AF485</f>
        <v>4569.2410200000004</v>
      </c>
      <c r="AG486" s="142"/>
      <c r="AH486" s="149"/>
      <c r="AI486" s="142"/>
      <c r="AJ486" s="142"/>
      <c r="AK486" s="149"/>
      <c r="AL486" s="142"/>
      <c r="AM486" s="142"/>
      <c r="AN486" s="149"/>
      <c r="AO486" s="142"/>
      <c r="AP486" s="142"/>
      <c r="AQ486" s="149"/>
      <c r="AR486" s="373"/>
    </row>
    <row r="487" spans="1:44" ht="33.75" customHeight="1" x14ac:dyDescent="0.25">
      <c r="A487" s="376"/>
      <c r="B487" s="379"/>
      <c r="C487" s="379"/>
      <c r="D487" s="182" t="s">
        <v>462</v>
      </c>
      <c r="E487" s="281">
        <f t="shared" si="1351"/>
        <v>0</v>
      </c>
      <c r="F487" s="281">
        <f t="shared" si="1352"/>
        <v>0</v>
      </c>
      <c r="G487" s="252" t="e">
        <f t="shared" si="1353"/>
        <v>#DIV/0!</v>
      </c>
      <c r="H487" s="142"/>
      <c r="I487" s="142"/>
      <c r="J487" s="149"/>
      <c r="K487" s="142"/>
      <c r="L487" s="142"/>
      <c r="M487" s="149"/>
      <c r="N487" s="142"/>
      <c r="O487" s="142"/>
      <c r="P487" s="149"/>
      <c r="Q487" s="142"/>
      <c r="R487" s="142"/>
      <c r="S487" s="149"/>
      <c r="T487" s="142"/>
      <c r="U487" s="142"/>
      <c r="V487" s="149"/>
      <c r="W487" s="142"/>
      <c r="X487" s="142"/>
      <c r="Y487" s="149"/>
      <c r="Z487" s="142"/>
      <c r="AA487" s="142"/>
      <c r="AB487" s="149"/>
      <c r="AC487" s="142"/>
      <c r="AD487" s="142"/>
      <c r="AE487" s="149"/>
      <c r="AF487" s="142"/>
      <c r="AG487" s="142"/>
      <c r="AH487" s="149"/>
      <c r="AI487" s="142"/>
      <c r="AJ487" s="142"/>
      <c r="AK487" s="149"/>
      <c r="AL487" s="142"/>
      <c r="AM487" s="142"/>
      <c r="AN487" s="149"/>
      <c r="AO487" s="142"/>
      <c r="AP487" s="142"/>
      <c r="AQ487" s="149"/>
      <c r="AR487" s="291"/>
    </row>
    <row r="488" spans="1:44" ht="33.75" customHeight="1" x14ac:dyDescent="0.25">
      <c r="A488" s="374" t="s">
        <v>538</v>
      </c>
      <c r="B488" s="377" t="s">
        <v>472</v>
      </c>
      <c r="C488" s="377" t="s">
        <v>465</v>
      </c>
      <c r="D488" s="150" t="s">
        <v>41</v>
      </c>
      <c r="E488" s="281">
        <f t="shared" ref="E488:E493" si="1366">H488+K488+N488+Q488+T488+W488+Z488+AC488+AF488+AI488+AL488+AO488</f>
        <v>1159</v>
      </c>
      <c r="F488" s="281">
        <f t="shared" ref="F488:F493" si="1367">I488+L488+O488+R488+U488+X488+AA488+AD488+AG488+AJ488+AM488+AP488</f>
        <v>1159</v>
      </c>
      <c r="G488" s="252">
        <f t="shared" ref="G488:G493" si="1368">F488/E488</f>
        <v>1</v>
      </c>
      <c r="H488" s="146">
        <f>H489+H490+H491+H493</f>
        <v>0</v>
      </c>
      <c r="I488" s="146">
        <f t="shared" ref="I488" si="1369">I489+I490+I491</f>
        <v>0</v>
      </c>
      <c r="J488" s="146" t="e">
        <f>I488/H488*100</f>
        <v>#DIV/0!</v>
      </c>
      <c r="K488" s="146">
        <f t="shared" ref="K488:L488" si="1370">K489+K490+K491</f>
        <v>0</v>
      </c>
      <c r="L488" s="146">
        <f t="shared" si="1370"/>
        <v>0</v>
      </c>
      <c r="M488" s="146" t="e">
        <f>L488/K488*100</f>
        <v>#DIV/0!</v>
      </c>
      <c r="N488" s="146">
        <f t="shared" ref="N488:O488" si="1371">N489+N490+N491</f>
        <v>0</v>
      </c>
      <c r="O488" s="146">
        <f t="shared" si="1371"/>
        <v>0</v>
      </c>
      <c r="P488" s="146" t="e">
        <f>O488/N488*100</f>
        <v>#DIV/0!</v>
      </c>
      <c r="Q488" s="146">
        <f t="shared" ref="Q488:R488" si="1372">Q489+Q490+Q491</f>
        <v>0</v>
      </c>
      <c r="R488" s="146">
        <f t="shared" si="1372"/>
        <v>0</v>
      </c>
      <c r="S488" s="146" t="e">
        <f>R488/Q488*100</f>
        <v>#DIV/0!</v>
      </c>
      <c r="T488" s="146">
        <f t="shared" ref="T488:U488" si="1373">T489+T490+T491</f>
        <v>0</v>
      </c>
      <c r="U488" s="146">
        <f t="shared" si="1373"/>
        <v>0</v>
      </c>
      <c r="V488" s="146" t="e">
        <f>U488/T488*100</f>
        <v>#DIV/0!</v>
      </c>
      <c r="W488" s="146">
        <f t="shared" ref="W488:X488" si="1374">W489+W490+W491</f>
        <v>0</v>
      </c>
      <c r="X488" s="146">
        <f t="shared" si="1374"/>
        <v>0</v>
      </c>
      <c r="Y488" s="146" t="e">
        <f>X488/W488*100</f>
        <v>#DIV/0!</v>
      </c>
      <c r="Z488" s="146">
        <f t="shared" ref="Z488:AA488" si="1375">Z489+Z490+Z491</f>
        <v>1159</v>
      </c>
      <c r="AA488" s="146">
        <f t="shared" si="1375"/>
        <v>1159</v>
      </c>
      <c r="AB488" s="146">
        <f>AA488/Z488*100</f>
        <v>100</v>
      </c>
      <c r="AC488" s="146">
        <f t="shared" ref="AC488:AD488" si="1376">AC489+AC490+AC491</f>
        <v>0</v>
      </c>
      <c r="AD488" s="146">
        <f t="shared" si="1376"/>
        <v>0</v>
      </c>
      <c r="AE488" s="146" t="e">
        <f>AD488/AC488*100</f>
        <v>#DIV/0!</v>
      </c>
      <c r="AF488" s="146">
        <f t="shared" ref="AF488:AG488" si="1377">AF489+AF490+AF491</f>
        <v>0</v>
      </c>
      <c r="AG488" s="146">
        <f t="shared" si="1377"/>
        <v>0</v>
      </c>
      <c r="AH488" s="146" t="e">
        <f>AG488/AF488*100</f>
        <v>#DIV/0!</v>
      </c>
      <c r="AI488" s="146">
        <f t="shared" ref="AI488:AJ488" si="1378">AI489+AI490+AI491</f>
        <v>0</v>
      </c>
      <c r="AJ488" s="146">
        <f t="shared" si="1378"/>
        <v>0</v>
      </c>
      <c r="AK488" s="146" t="e">
        <f>AJ488/AI488*100</f>
        <v>#DIV/0!</v>
      </c>
      <c r="AL488" s="146">
        <f t="shared" ref="AL488:AM488" si="1379">AL489+AL490+AL491</f>
        <v>0</v>
      </c>
      <c r="AM488" s="146">
        <f t="shared" si="1379"/>
        <v>0</v>
      </c>
      <c r="AN488" s="146" t="e">
        <f>AM488/AL488*100</f>
        <v>#DIV/0!</v>
      </c>
      <c r="AO488" s="146">
        <f t="shared" ref="AO488:AP488" si="1380">AO489+AO490+AO491</f>
        <v>0</v>
      </c>
      <c r="AP488" s="146">
        <f t="shared" si="1380"/>
        <v>0</v>
      </c>
      <c r="AQ488" s="146" t="e">
        <f>AP488/AO488*100</f>
        <v>#DIV/0!</v>
      </c>
      <c r="AR488" s="372"/>
    </row>
    <row r="489" spans="1:44" ht="33.75" customHeight="1" x14ac:dyDescent="0.25">
      <c r="A489" s="375"/>
      <c r="B489" s="378"/>
      <c r="C489" s="378"/>
      <c r="D489" s="178" t="s">
        <v>37</v>
      </c>
      <c r="E489" s="281">
        <f t="shared" si="1366"/>
        <v>0</v>
      </c>
      <c r="F489" s="281">
        <f t="shared" si="1367"/>
        <v>0</v>
      </c>
      <c r="G489" s="252" t="e">
        <f t="shared" si="1368"/>
        <v>#DIV/0!</v>
      </c>
      <c r="H489" s="142"/>
      <c r="I489" s="142"/>
      <c r="J489" s="149"/>
      <c r="K489" s="142"/>
      <c r="L489" s="142"/>
      <c r="M489" s="149"/>
      <c r="N489" s="142"/>
      <c r="O489" s="142"/>
      <c r="P489" s="149"/>
      <c r="Q489" s="142"/>
      <c r="R489" s="142"/>
      <c r="S489" s="149"/>
      <c r="T489" s="142"/>
      <c r="U489" s="142"/>
      <c r="V489" s="149"/>
      <c r="W489" s="142"/>
      <c r="X489" s="142"/>
      <c r="Y489" s="149"/>
      <c r="Z489" s="142"/>
      <c r="AA489" s="142"/>
      <c r="AB489" s="149"/>
      <c r="AC489" s="142"/>
      <c r="AD489" s="142"/>
      <c r="AE489" s="149"/>
      <c r="AF489" s="142"/>
      <c r="AG489" s="142"/>
      <c r="AH489" s="149"/>
      <c r="AI489" s="142"/>
      <c r="AJ489" s="142"/>
      <c r="AK489" s="149"/>
      <c r="AL489" s="142"/>
      <c r="AM489" s="142"/>
      <c r="AN489" s="149"/>
      <c r="AO489" s="142"/>
      <c r="AP489" s="142"/>
      <c r="AQ489" s="149"/>
      <c r="AR489" s="373"/>
    </row>
    <row r="490" spans="1:44" ht="33.75" customHeight="1" x14ac:dyDescent="0.25">
      <c r="A490" s="375"/>
      <c r="B490" s="378"/>
      <c r="C490" s="378"/>
      <c r="D490" s="178" t="s">
        <v>2</v>
      </c>
      <c r="E490" s="281">
        <f t="shared" si="1366"/>
        <v>0</v>
      </c>
      <c r="F490" s="281">
        <f t="shared" si="1367"/>
        <v>0</v>
      </c>
      <c r="G490" s="252" t="e">
        <f t="shared" si="1368"/>
        <v>#DIV/0!</v>
      </c>
      <c r="H490" s="142"/>
      <c r="I490" s="142"/>
      <c r="J490" s="149"/>
      <c r="K490" s="142"/>
      <c r="L490" s="142"/>
      <c r="M490" s="149"/>
      <c r="N490" s="142"/>
      <c r="O490" s="142"/>
      <c r="P490" s="149"/>
      <c r="Q490" s="142"/>
      <c r="R490" s="142"/>
      <c r="S490" s="149"/>
      <c r="T490" s="142"/>
      <c r="U490" s="142"/>
      <c r="V490" s="149"/>
      <c r="W490" s="142"/>
      <c r="X490" s="142"/>
      <c r="Y490" s="149"/>
      <c r="Z490" s="142"/>
      <c r="AA490" s="142"/>
      <c r="AB490" s="149"/>
      <c r="AC490" s="142"/>
      <c r="AD490" s="142"/>
      <c r="AE490" s="149"/>
      <c r="AF490" s="142"/>
      <c r="AG490" s="142"/>
      <c r="AH490" s="149"/>
      <c r="AI490" s="142"/>
      <c r="AJ490" s="142"/>
      <c r="AK490" s="149"/>
      <c r="AL490" s="142"/>
      <c r="AM490" s="142"/>
      <c r="AN490" s="149"/>
      <c r="AO490" s="142"/>
      <c r="AP490" s="142"/>
      <c r="AQ490" s="149"/>
      <c r="AR490" s="373"/>
    </row>
    <row r="491" spans="1:44" ht="33.75" customHeight="1" x14ac:dyDescent="0.25">
      <c r="A491" s="375"/>
      <c r="B491" s="378"/>
      <c r="C491" s="378"/>
      <c r="D491" s="179" t="s">
        <v>43</v>
      </c>
      <c r="E491" s="281">
        <f t="shared" si="1366"/>
        <v>1159</v>
      </c>
      <c r="F491" s="281">
        <f t="shared" si="1367"/>
        <v>1159</v>
      </c>
      <c r="G491" s="252">
        <f t="shared" si="1368"/>
        <v>1</v>
      </c>
      <c r="H491" s="142"/>
      <c r="I491" s="142"/>
      <c r="J491" s="149"/>
      <c r="K491" s="142"/>
      <c r="L491" s="142"/>
      <c r="M491" s="149"/>
      <c r="N491" s="142"/>
      <c r="O491" s="142"/>
      <c r="P491" s="149"/>
      <c r="Q491" s="142"/>
      <c r="R491" s="142"/>
      <c r="S491" s="149"/>
      <c r="T491" s="142"/>
      <c r="U491" s="142"/>
      <c r="V491" s="149"/>
      <c r="W491" s="142"/>
      <c r="X491" s="142"/>
      <c r="Y491" s="149"/>
      <c r="Z491" s="228">
        <v>1159</v>
      </c>
      <c r="AA491" s="228">
        <v>1159</v>
      </c>
      <c r="AB491" s="149"/>
      <c r="AC491" s="228"/>
      <c r="AD491" s="142"/>
      <c r="AE491" s="149"/>
      <c r="AF491" s="228"/>
      <c r="AG491" s="142"/>
      <c r="AH491" s="149"/>
      <c r="AI491" s="142"/>
      <c r="AJ491" s="142"/>
      <c r="AK491" s="149"/>
      <c r="AL491" s="142"/>
      <c r="AM491" s="142"/>
      <c r="AN491" s="149"/>
      <c r="AO491" s="142"/>
      <c r="AP491" s="142"/>
      <c r="AQ491" s="149"/>
      <c r="AR491" s="373"/>
    </row>
    <row r="492" spans="1:44" ht="33.75" customHeight="1" x14ac:dyDescent="0.25">
      <c r="A492" s="375"/>
      <c r="B492" s="378"/>
      <c r="C492" s="378"/>
      <c r="D492" s="182" t="s">
        <v>355</v>
      </c>
      <c r="E492" s="281">
        <f t="shared" si="1366"/>
        <v>1159</v>
      </c>
      <c r="F492" s="281">
        <f t="shared" si="1367"/>
        <v>1159</v>
      </c>
      <c r="G492" s="252">
        <f t="shared" si="1368"/>
        <v>1</v>
      </c>
      <c r="H492" s="142"/>
      <c r="I492" s="142"/>
      <c r="J492" s="149"/>
      <c r="K492" s="142"/>
      <c r="L492" s="142"/>
      <c r="M492" s="149"/>
      <c r="N492" s="142"/>
      <c r="O492" s="142"/>
      <c r="P492" s="149"/>
      <c r="Q492" s="142"/>
      <c r="R492" s="142"/>
      <c r="S492" s="149"/>
      <c r="T492" s="142"/>
      <c r="U492" s="142"/>
      <c r="V492" s="149"/>
      <c r="W492" s="142"/>
      <c r="X492" s="142"/>
      <c r="Y492" s="149"/>
      <c r="Z492" s="228">
        <f>Z491</f>
        <v>1159</v>
      </c>
      <c r="AA492" s="228">
        <f>AA491</f>
        <v>1159</v>
      </c>
      <c r="AB492" s="149"/>
      <c r="AC492" s="228"/>
      <c r="AD492" s="142"/>
      <c r="AE492" s="149"/>
      <c r="AF492" s="228"/>
      <c r="AG492" s="142"/>
      <c r="AH492" s="149"/>
      <c r="AI492" s="142"/>
      <c r="AJ492" s="142"/>
      <c r="AK492" s="149"/>
      <c r="AL492" s="142"/>
      <c r="AM492" s="142"/>
      <c r="AN492" s="149"/>
      <c r="AO492" s="142"/>
      <c r="AP492" s="142"/>
      <c r="AQ492" s="149"/>
      <c r="AR492" s="373"/>
    </row>
    <row r="493" spans="1:44" ht="33.75" customHeight="1" x14ac:dyDescent="0.25">
      <c r="A493" s="376"/>
      <c r="B493" s="379"/>
      <c r="C493" s="379"/>
      <c r="D493" s="182" t="s">
        <v>462</v>
      </c>
      <c r="E493" s="281">
        <f t="shared" si="1366"/>
        <v>0</v>
      </c>
      <c r="F493" s="281">
        <f t="shared" si="1367"/>
        <v>0</v>
      </c>
      <c r="G493" s="252" t="e">
        <f t="shared" si="1368"/>
        <v>#DIV/0!</v>
      </c>
      <c r="H493" s="142"/>
      <c r="I493" s="142"/>
      <c r="J493" s="149"/>
      <c r="K493" s="142"/>
      <c r="L493" s="142"/>
      <c r="M493" s="149"/>
      <c r="N493" s="142"/>
      <c r="O493" s="142"/>
      <c r="P493" s="149"/>
      <c r="Q493" s="142"/>
      <c r="R493" s="142"/>
      <c r="S493" s="149"/>
      <c r="T493" s="142"/>
      <c r="U493" s="142"/>
      <c r="V493" s="149"/>
      <c r="W493" s="142"/>
      <c r="X493" s="142"/>
      <c r="Y493" s="149"/>
      <c r="Z493" s="142"/>
      <c r="AA493" s="142"/>
      <c r="AB493" s="149"/>
      <c r="AC493" s="142"/>
      <c r="AD493" s="142"/>
      <c r="AE493" s="149"/>
      <c r="AF493" s="142"/>
      <c r="AG493" s="142"/>
      <c r="AH493" s="149"/>
      <c r="AI493" s="142"/>
      <c r="AJ493" s="142"/>
      <c r="AK493" s="149"/>
      <c r="AL493" s="142"/>
      <c r="AM493" s="142"/>
      <c r="AN493" s="149"/>
      <c r="AO493" s="142"/>
      <c r="AP493" s="142"/>
      <c r="AQ493" s="149"/>
      <c r="AR493" s="301"/>
    </row>
    <row r="494" spans="1:44" ht="33.75" customHeight="1" x14ac:dyDescent="0.25">
      <c r="A494" s="374" t="s">
        <v>539</v>
      </c>
      <c r="B494" s="377" t="s">
        <v>475</v>
      </c>
      <c r="C494" s="377" t="s">
        <v>465</v>
      </c>
      <c r="D494" s="150" t="s">
        <v>41</v>
      </c>
      <c r="E494" s="281">
        <f t="shared" ref="E494:E499" si="1381">H494+K494+N494+Q494+T494+W494+Z494+AC494+AF494+AI494+AL494+AO494</f>
        <v>1412.9</v>
      </c>
      <c r="F494" s="281">
        <f t="shared" ref="F494:F499" si="1382">I494+L494+O494+R494+U494+X494+AA494+AD494+AG494+AJ494+AM494+AP494</f>
        <v>1412.9</v>
      </c>
      <c r="G494" s="252">
        <f t="shared" ref="G494:G499" si="1383">F494/E494</f>
        <v>1</v>
      </c>
      <c r="H494" s="146">
        <f>H495+H496+H497+H499</f>
        <v>0</v>
      </c>
      <c r="I494" s="146">
        <f t="shared" ref="I494" si="1384">I495+I496+I497</f>
        <v>0</v>
      </c>
      <c r="J494" s="146" t="e">
        <f>I494/H494*100</f>
        <v>#DIV/0!</v>
      </c>
      <c r="K494" s="146">
        <f t="shared" ref="K494:L494" si="1385">K495+K496+K497</f>
        <v>0</v>
      </c>
      <c r="L494" s="146">
        <f t="shared" si="1385"/>
        <v>0</v>
      </c>
      <c r="M494" s="146" t="e">
        <f>L494/K494*100</f>
        <v>#DIV/0!</v>
      </c>
      <c r="N494" s="146">
        <f t="shared" ref="N494:O494" si="1386">N495+N496+N497</f>
        <v>0</v>
      </c>
      <c r="O494" s="146">
        <f t="shared" si="1386"/>
        <v>0</v>
      </c>
      <c r="P494" s="146" t="e">
        <f>O494/N494*100</f>
        <v>#DIV/0!</v>
      </c>
      <c r="Q494" s="146">
        <f t="shared" ref="Q494:R494" si="1387">Q495+Q496+Q497</f>
        <v>0</v>
      </c>
      <c r="R494" s="146">
        <f t="shared" si="1387"/>
        <v>0</v>
      </c>
      <c r="S494" s="146" t="e">
        <f>R494/Q494*100</f>
        <v>#DIV/0!</v>
      </c>
      <c r="T494" s="146">
        <f t="shared" ref="T494:U494" si="1388">T495+T496+T497</f>
        <v>0</v>
      </c>
      <c r="U494" s="146">
        <f t="shared" si="1388"/>
        <v>0</v>
      </c>
      <c r="V494" s="146" t="e">
        <f>U494/T494*100</f>
        <v>#DIV/0!</v>
      </c>
      <c r="W494" s="146">
        <f t="shared" ref="W494:X494" si="1389">W495+W496+W497</f>
        <v>1412.9</v>
      </c>
      <c r="X494" s="146">
        <f t="shared" si="1389"/>
        <v>1412.9</v>
      </c>
      <c r="Y494" s="146">
        <f>X494/W494*100</f>
        <v>100</v>
      </c>
      <c r="Z494" s="146">
        <f t="shared" ref="Z494:AA494" si="1390">Z495+Z496+Z497</f>
        <v>0</v>
      </c>
      <c r="AA494" s="146">
        <f t="shared" si="1390"/>
        <v>0</v>
      </c>
      <c r="AB494" s="146" t="e">
        <f>AA494/Z494*100</f>
        <v>#DIV/0!</v>
      </c>
      <c r="AC494" s="146">
        <f t="shared" ref="AC494:AD494" si="1391">AC495+AC496+AC497</f>
        <v>0</v>
      </c>
      <c r="AD494" s="146">
        <f t="shared" si="1391"/>
        <v>0</v>
      </c>
      <c r="AE494" s="146" t="e">
        <f>AD494/AC494*100</f>
        <v>#DIV/0!</v>
      </c>
      <c r="AF494" s="146">
        <f t="shared" ref="AF494:AG494" si="1392">AF495+AF496+AF497</f>
        <v>0</v>
      </c>
      <c r="AG494" s="146">
        <f t="shared" si="1392"/>
        <v>0</v>
      </c>
      <c r="AH494" s="146" t="e">
        <f>AG494/AF494*100</f>
        <v>#DIV/0!</v>
      </c>
      <c r="AI494" s="146">
        <f t="shared" ref="AI494:AJ494" si="1393">AI495+AI496+AI497</f>
        <v>0</v>
      </c>
      <c r="AJ494" s="146">
        <f t="shared" si="1393"/>
        <v>0</v>
      </c>
      <c r="AK494" s="146" t="e">
        <f>AJ494/AI494*100</f>
        <v>#DIV/0!</v>
      </c>
      <c r="AL494" s="146">
        <f t="shared" ref="AL494:AM494" si="1394">AL495+AL496+AL497</f>
        <v>0</v>
      </c>
      <c r="AM494" s="146">
        <f t="shared" si="1394"/>
        <v>0</v>
      </c>
      <c r="AN494" s="146" t="e">
        <f>AM494/AL494*100</f>
        <v>#DIV/0!</v>
      </c>
      <c r="AO494" s="146">
        <f t="shared" ref="AO494:AP494" si="1395">AO495+AO496+AO497</f>
        <v>0</v>
      </c>
      <c r="AP494" s="146">
        <f t="shared" si="1395"/>
        <v>0</v>
      </c>
      <c r="AQ494" s="146" t="e">
        <f>AP494/AO494*100</f>
        <v>#DIV/0!</v>
      </c>
      <c r="AR494" s="372"/>
    </row>
    <row r="495" spans="1:44" ht="33.75" customHeight="1" x14ac:dyDescent="0.25">
      <c r="A495" s="375"/>
      <c r="B495" s="378"/>
      <c r="C495" s="378"/>
      <c r="D495" s="178" t="s">
        <v>37</v>
      </c>
      <c r="E495" s="281">
        <f t="shared" si="1381"/>
        <v>0</v>
      </c>
      <c r="F495" s="281">
        <f t="shared" si="1382"/>
        <v>0</v>
      </c>
      <c r="G495" s="252" t="e">
        <f t="shared" si="1383"/>
        <v>#DIV/0!</v>
      </c>
      <c r="H495" s="142"/>
      <c r="I495" s="142"/>
      <c r="J495" s="149"/>
      <c r="K495" s="142"/>
      <c r="L495" s="142"/>
      <c r="M495" s="149"/>
      <c r="N495" s="142"/>
      <c r="O495" s="142"/>
      <c r="P495" s="149"/>
      <c r="Q495" s="142"/>
      <c r="R495" s="142"/>
      <c r="S495" s="149"/>
      <c r="T495" s="142"/>
      <c r="U495" s="142"/>
      <c r="V495" s="149"/>
      <c r="W495" s="142"/>
      <c r="X495" s="142"/>
      <c r="Y495" s="149"/>
      <c r="Z495" s="142"/>
      <c r="AA495" s="142"/>
      <c r="AB495" s="149"/>
      <c r="AC495" s="142"/>
      <c r="AD495" s="142"/>
      <c r="AE495" s="149"/>
      <c r="AF495" s="142"/>
      <c r="AG495" s="142"/>
      <c r="AH495" s="149"/>
      <c r="AI495" s="142"/>
      <c r="AJ495" s="142"/>
      <c r="AK495" s="149"/>
      <c r="AL495" s="142"/>
      <c r="AM495" s="142"/>
      <c r="AN495" s="149"/>
      <c r="AO495" s="142"/>
      <c r="AP495" s="142"/>
      <c r="AQ495" s="149"/>
      <c r="AR495" s="373"/>
    </row>
    <row r="496" spans="1:44" ht="33.75" customHeight="1" x14ac:dyDescent="0.25">
      <c r="A496" s="375"/>
      <c r="B496" s="378"/>
      <c r="C496" s="378"/>
      <c r="D496" s="178" t="s">
        <v>2</v>
      </c>
      <c r="E496" s="281">
        <f t="shared" si="1381"/>
        <v>0</v>
      </c>
      <c r="F496" s="281">
        <f t="shared" si="1382"/>
        <v>0</v>
      </c>
      <c r="G496" s="252" t="e">
        <f t="shared" si="1383"/>
        <v>#DIV/0!</v>
      </c>
      <c r="H496" s="142"/>
      <c r="I496" s="142"/>
      <c r="J496" s="149"/>
      <c r="K496" s="142"/>
      <c r="L496" s="142"/>
      <c r="M496" s="149"/>
      <c r="N496" s="142"/>
      <c r="O496" s="142"/>
      <c r="P496" s="149"/>
      <c r="Q496" s="142"/>
      <c r="R496" s="142"/>
      <c r="S496" s="149"/>
      <c r="T496" s="142"/>
      <c r="U496" s="142"/>
      <c r="V496" s="149"/>
      <c r="W496" s="142"/>
      <c r="X496" s="142"/>
      <c r="Y496" s="149"/>
      <c r="Z496" s="142"/>
      <c r="AA496" s="142"/>
      <c r="AB496" s="149"/>
      <c r="AC496" s="142"/>
      <c r="AD496" s="142"/>
      <c r="AE496" s="149"/>
      <c r="AF496" s="142"/>
      <c r="AG496" s="142"/>
      <c r="AH496" s="149"/>
      <c r="AI496" s="142"/>
      <c r="AJ496" s="142"/>
      <c r="AK496" s="149"/>
      <c r="AL496" s="142"/>
      <c r="AM496" s="142"/>
      <c r="AN496" s="149"/>
      <c r="AO496" s="142"/>
      <c r="AP496" s="142"/>
      <c r="AQ496" s="149"/>
      <c r="AR496" s="373"/>
    </row>
    <row r="497" spans="1:44" ht="33.75" customHeight="1" x14ac:dyDescent="0.25">
      <c r="A497" s="375"/>
      <c r="B497" s="378"/>
      <c r="C497" s="378"/>
      <c r="D497" s="179" t="s">
        <v>43</v>
      </c>
      <c r="E497" s="281">
        <f t="shared" si="1381"/>
        <v>1412.9</v>
      </c>
      <c r="F497" s="281">
        <f t="shared" si="1382"/>
        <v>1412.9</v>
      </c>
      <c r="G497" s="252">
        <f t="shared" si="1383"/>
        <v>1</v>
      </c>
      <c r="H497" s="142"/>
      <c r="I497" s="142"/>
      <c r="J497" s="149"/>
      <c r="K497" s="142"/>
      <c r="L497" s="142"/>
      <c r="M497" s="149"/>
      <c r="N497" s="142"/>
      <c r="O497" s="142"/>
      <c r="P497" s="149"/>
      <c r="Q497" s="142"/>
      <c r="R497" s="142"/>
      <c r="S497" s="149"/>
      <c r="T497" s="142"/>
      <c r="U497" s="142"/>
      <c r="V497" s="149"/>
      <c r="W497" s="228">
        <v>1412.9</v>
      </c>
      <c r="X497" s="228">
        <v>1412.9</v>
      </c>
      <c r="Y497" s="149"/>
      <c r="Z497" s="142"/>
      <c r="AA497" s="142"/>
      <c r="AB497" s="149"/>
      <c r="AC497" s="228"/>
      <c r="AD497" s="142"/>
      <c r="AE497" s="149"/>
      <c r="AF497" s="228"/>
      <c r="AG497" s="142"/>
      <c r="AH497" s="149"/>
      <c r="AI497" s="142"/>
      <c r="AJ497" s="142"/>
      <c r="AK497" s="149"/>
      <c r="AL497" s="142"/>
      <c r="AM497" s="142"/>
      <c r="AN497" s="149"/>
      <c r="AO497" s="142"/>
      <c r="AP497" s="142"/>
      <c r="AQ497" s="149"/>
      <c r="AR497" s="373"/>
    </row>
    <row r="498" spans="1:44" ht="33.75" customHeight="1" x14ac:dyDescent="0.25">
      <c r="A498" s="375"/>
      <c r="B498" s="378"/>
      <c r="C498" s="378"/>
      <c r="D498" s="182" t="s">
        <v>355</v>
      </c>
      <c r="E498" s="281">
        <f t="shared" si="1381"/>
        <v>1412.9</v>
      </c>
      <c r="F498" s="281">
        <f t="shared" si="1382"/>
        <v>1412.9</v>
      </c>
      <c r="G498" s="252">
        <f t="shared" si="1383"/>
        <v>1</v>
      </c>
      <c r="H498" s="142"/>
      <c r="I498" s="142"/>
      <c r="J498" s="149"/>
      <c r="K498" s="142"/>
      <c r="L498" s="142"/>
      <c r="M498" s="149"/>
      <c r="N498" s="142"/>
      <c r="O498" s="142"/>
      <c r="P498" s="149"/>
      <c r="Q498" s="142"/>
      <c r="R498" s="142"/>
      <c r="S498" s="149"/>
      <c r="T498" s="142"/>
      <c r="U498" s="142"/>
      <c r="V498" s="149"/>
      <c r="W498" s="228">
        <f>W497</f>
        <v>1412.9</v>
      </c>
      <c r="X498" s="228">
        <f>X497</f>
        <v>1412.9</v>
      </c>
      <c r="Y498" s="149"/>
      <c r="Z498" s="142"/>
      <c r="AA498" s="142"/>
      <c r="AB498" s="149"/>
      <c r="AC498" s="228"/>
      <c r="AD498" s="142"/>
      <c r="AE498" s="149"/>
      <c r="AF498" s="228"/>
      <c r="AG498" s="142"/>
      <c r="AH498" s="149"/>
      <c r="AI498" s="142"/>
      <c r="AJ498" s="142"/>
      <c r="AK498" s="149"/>
      <c r="AL498" s="142"/>
      <c r="AM498" s="142"/>
      <c r="AN498" s="149"/>
      <c r="AO498" s="142"/>
      <c r="AP498" s="142"/>
      <c r="AQ498" s="149"/>
      <c r="AR498" s="373"/>
    </row>
    <row r="499" spans="1:44" ht="33.75" customHeight="1" x14ac:dyDescent="0.25">
      <c r="A499" s="376"/>
      <c r="B499" s="379"/>
      <c r="C499" s="379"/>
      <c r="D499" s="182" t="s">
        <v>462</v>
      </c>
      <c r="E499" s="281">
        <f t="shared" si="1381"/>
        <v>0</v>
      </c>
      <c r="F499" s="281">
        <f t="shared" si="1382"/>
        <v>0</v>
      </c>
      <c r="G499" s="252" t="e">
        <f t="shared" si="1383"/>
        <v>#DIV/0!</v>
      </c>
      <c r="H499" s="142"/>
      <c r="I499" s="142"/>
      <c r="J499" s="149"/>
      <c r="K499" s="142"/>
      <c r="L499" s="142"/>
      <c r="M499" s="149"/>
      <c r="N499" s="142"/>
      <c r="O499" s="142"/>
      <c r="P499" s="149"/>
      <c r="Q499" s="142"/>
      <c r="R499" s="142"/>
      <c r="S499" s="149"/>
      <c r="T499" s="142"/>
      <c r="U499" s="142"/>
      <c r="V499" s="149"/>
      <c r="W499" s="142"/>
      <c r="X499" s="142"/>
      <c r="Y499" s="149"/>
      <c r="Z499" s="142"/>
      <c r="AA499" s="142"/>
      <c r="AB499" s="149"/>
      <c r="AC499" s="142"/>
      <c r="AD499" s="142"/>
      <c r="AE499" s="149"/>
      <c r="AF499" s="142"/>
      <c r="AG499" s="142"/>
      <c r="AH499" s="149"/>
      <c r="AI499" s="142"/>
      <c r="AJ499" s="142"/>
      <c r="AK499" s="149"/>
      <c r="AL499" s="142"/>
      <c r="AM499" s="142"/>
      <c r="AN499" s="149"/>
      <c r="AO499" s="142"/>
      <c r="AP499" s="142"/>
      <c r="AQ499" s="149"/>
      <c r="AR499" s="301"/>
    </row>
    <row r="500" spans="1:44" ht="22.5" customHeight="1" x14ac:dyDescent="0.25">
      <c r="A500" s="397" t="s">
        <v>385</v>
      </c>
      <c r="B500" s="377" t="s">
        <v>350</v>
      </c>
      <c r="C500" s="377" t="s">
        <v>391</v>
      </c>
      <c r="D500" s="150" t="s">
        <v>41</v>
      </c>
      <c r="E500" s="281">
        <f t="shared" ref="E500:E510" si="1396">H500+K500+N500+Q500+T500+W500+Z500+AC500+AF500+AI500+AL500+AO500</f>
        <v>17716.157480000002</v>
      </c>
      <c r="F500" s="281">
        <f t="shared" ref="F500:F510" si="1397">I500+L500+O500+R500+U500+X500+AA500+AD500+AG500+AJ500+AM500+AP500</f>
        <v>3033.4544800000003</v>
      </c>
      <c r="G500" s="221">
        <f t="shared" si="1262"/>
        <v>0.17122530568067632</v>
      </c>
      <c r="H500" s="146">
        <f>H501+H502+H503+H505</f>
        <v>0</v>
      </c>
      <c r="I500" s="146">
        <f t="shared" ref="I500:AQ500" si="1398">I501+I502+I503+I505</f>
        <v>0</v>
      </c>
      <c r="J500" s="146">
        <f t="shared" si="1398"/>
        <v>0</v>
      </c>
      <c r="K500" s="146">
        <f t="shared" si="1398"/>
        <v>0</v>
      </c>
      <c r="L500" s="146">
        <f t="shared" si="1398"/>
        <v>0</v>
      </c>
      <c r="M500" s="146">
        <f t="shared" si="1398"/>
        <v>0</v>
      </c>
      <c r="N500" s="146">
        <f t="shared" si="1398"/>
        <v>0</v>
      </c>
      <c r="O500" s="146">
        <f t="shared" si="1398"/>
        <v>0</v>
      </c>
      <c r="P500" s="146">
        <f t="shared" si="1398"/>
        <v>0</v>
      </c>
      <c r="Q500" s="146">
        <f t="shared" si="1398"/>
        <v>0</v>
      </c>
      <c r="R500" s="146">
        <f t="shared" si="1398"/>
        <v>0</v>
      </c>
      <c r="S500" s="146">
        <f t="shared" si="1398"/>
        <v>0</v>
      </c>
      <c r="T500" s="146">
        <f t="shared" si="1398"/>
        <v>0</v>
      </c>
      <c r="U500" s="146">
        <f t="shared" si="1398"/>
        <v>0</v>
      </c>
      <c r="V500" s="146">
        <f t="shared" si="1398"/>
        <v>0</v>
      </c>
      <c r="W500" s="146">
        <f t="shared" si="1398"/>
        <v>0</v>
      </c>
      <c r="X500" s="146">
        <f t="shared" si="1398"/>
        <v>0</v>
      </c>
      <c r="Y500" s="146">
        <f t="shared" si="1398"/>
        <v>0</v>
      </c>
      <c r="Z500" s="146">
        <f t="shared" si="1398"/>
        <v>3033.4544800000003</v>
      </c>
      <c r="AA500" s="146">
        <f t="shared" si="1398"/>
        <v>3033.4544800000003</v>
      </c>
      <c r="AB500" s="146">
        <f t="shared" si="1398"/>
        <v>0</v>
      </c>
      <c r="AC500" s="146">
        <f t="shared" si="1398"/>
        <v>7930.098</v>
      </c>
      <c r="AD500" s="146">
        <f t="shared" si="1398"/>
        <v>0</v>
      </c>
      <c r="AE500" s="146">
        <f t="shared" si="1398"/>
        <v>0</v>
      </c>
      <c r="AF500" s="146">
        <f t="shared" si="1398"/>
        <v>6752.6050000000005</v>
      </c>
      <c r="AG500" s="146">
        <f t="shared" si="1398"/>
        <v>0</v>
      </c>
      <c r="AH500" s="146">
        <f t="shared" si="1398"/>
        <v>0</v>
      </c>
      <c r="AI500" s="146">
        <f t="shared" si="1398"/>
        <v>0</v>
      </c>
      <c r="AJ500" s="146">
        <f t="shared" si="1398"/>
        <v>0</v>
      </c>
      <c r="AK500" s="146">
        <f t="shared" si="1398"/>
        <v>0</v>
      </c>
      <c r="AL500" s="146">
        <f t="shared" si="1398"/>
        <v>0</v>
      </c>
      <c r="AM500" s="146">
        <f t="shared" si="1398"/>
        <v>0</v>
      </c>
      <c r="AN500" s="146">
        <f t="shared" si="1398"/>
        <v>0</v>
      </c>
      <c r="AO500" s="146">
        <f t="shared" si="1398"/>
        <v>0</v>
      </c>
      <c r="AP500" s="146">
        <f t="shared" si="1398"/>
        <v>0</v>
      </c>
      <c r="AQ500" s="146">
        <f t="shared" si="1398"/>
        <v>0</v>
      </c>
      <c r="AR500" s="372"/>
    </row>
    <row r="501" spans="1:44" ht="36.75" customHeight="1" x14ac:dyDescent="0.25">
      <c r="A501" s="398"/>
      <c r="B501" s="378"/>
      <c r="C501" s="378"/>
      <c r="D501" s="178" t="s">
        <v>37</v>
      </c>
      <c r="E501" s="281">
        <f t="shared" si="1396"/>
        <v>0</v>
      </c>
      <c r="F501" s="281">
        <f t="shared" si="1397"/>
        <v>0</v>
      </c>
      <c r="G501" s="221" t="e">
        <f t="shared" si="1262"/>
        <v>#DIV/0!</v>
      </c>
      <c r="H501" s="142">
        <f>H507+H513+H519+H525+H531+H537+H543+H549+H555+H561+H567+H573+H579+H585</f>
        <v>0</v>
      </c>
      <c r="I501" s="142">
        <f t="shared" ref="I501:AP501" si="1399">I507+I513+I519+I525+I531+I537+I543+I549+I555+I561+I567+I573+I579+I585</f>
        <v>0</v>
      </c>
      <c r="J501" s="142">
        <f t="shared" si="1399"/>
        <v>0</v>
      </c>
      <c r="K501" s="142">
        <f t="shared" si="1399"/>
        <v>0</v>
      </c>
      <c r="L501" s="142">
        <f t="shared" si="1399"/>
        <v>0</v>
      </c>
      <c r="M501" s="142">
        <f t="shared" si="1399"/>
        <v>0</v>
      </c>
      <c r="N501" s="142">
        <f t="shared" si="1399"/>
        <v>0</v>
      </c>
      <c r="O501" s="142">
        <f t="shared" si="1399"/>
        <v>0</v>
      </c>
      <c r="P501" s="142">
        <f t="shared" si="1399"/>
        <v>0</v>
      </c>
      <c r="Q501" s="142">
        <f t="shared" si="1399"/>
        <v>0</v>
      </c>
      <c r="R501" s="142">
        <f t="shared" si="1399"/>
        <v>0</v>
      </c>
      <c r="S501" s="142">
        <f t="shared" si="1399"/>
        <v>0</v>
      </c>
      <c r="T501" s="142">
        <f t="shared" si="1399"/>
        <v>0</v>
      </c>
      <c r="U501" s="142">
        <f t="shared" si="1399"/>
        <v>0</v>
      </c>
      <c r="V501" s="142">
        <f t="shared" si="1399"/>
        <v>0</v>
      </c>
      <c r="W501" s="142">
        <f t="shared" si="1399"/>
        <v>0</v>
      </c>
      <c r="X501" s="142">
        <f t="shared" si="1399"/>
        <v>0</v>
      </c>
      <c r="Y501" s="142">
        <f t="shared" si="1399"/>
        <v>0</v>
      </c>
      <c r="Z501" s="142">
        <f t="shared" si="1399"/>
        <v>0</v>
      </c>
      <c r="AA501" s="142">
        <f t="shared" si="1399"/>
        <v>0</v>
      </c>
      <c r="AB501" s="142">
        <f t="shared" si="1399"/>
        <v>0</v>
      </c>
      <c r="AC501" s="142">
        <f t="shared" si="1399"/>
        <v>0</v>
      </c>
      <c r="AD501" s="142">
        <f t="shared" si="1399"/>
        <v>0</v>
      </c>
      <c r="AE501" s="142">
        <f t="shared" si="1399"/>
        <v>0</v>
      </c>
      <c r="AF501" s="142">
        <f t="shared" si="1399"/>
        <v>0</v>
      </c>
      <c r="AG501" s="142">
        <f t="shared" si="1399"/>
        <v>0</v>
      </c>
      <c r="AH501" s="142">
        <f t="shared" si="1399"/>
        <v>0</v>
      </c>
      <c r="AI501" s="142">
        <f t="shared" si="1399"/>
        <v>0</v>
      </c>
      <c r="AJ501" s="142">
        <f t="shared" si="1399"/>
        <v>0</v>
      </c>
      <c r="AK501" s="142">
        <f t="shared" si="1399"/>
        <v>0</v>
      </c>
      <c r="AL501" s="142">
        <f t="shared" si="1399"/>
        <v>0</v>
      </c>
      <c r="AM501" s="142">
        <f t="shared" si="1399"/>
        <v>0</v>
      </c>
      <c r="AN501" s="142">
        <f t="shared" si="1399"/>
        <v>0</v>
      </c>
      <c r="AO501" s="142">
        <f t="shared" si="1399"/>
        <v>0</v>
      </c>
      <c r="AP501" s="142">
        <f t="shared" si="1399"/>
        <v>0</v>
      </c>
      <c r="AQ501" s="142">
        <f>AQ507+AQ513+AQ519+AQ525+AQ531+AQ537+AQ543+AQ549+AQ555+AQ561+AQ567+AQ573+AQ579+AQ585</f>
        <v>0</v>
      </c>
      <c r="AR501" s="373"/>
    </row>
    <row r="502" spans="1:44" ht="35.450000000000003" customHeight="1" x14ac:dyDescent="0.25">
      <c r="A502" s="398"/>
      <c r="B502" s="378"/>
      <c r="C502" s="378"/>
      <c r="D502" s="178" t="s">
        <v>2</v>
      </c>
      <c r="E502" s="281">
        <f t="shared" si="1396"/>
        <v>5637.02</v>
      </c>
      <c r="F502" s="281">
        <f t="shared" si="1397"/>
        <v>0</v>
      </c>
      <c r="G502" s="221">
        <f t="shared" si="1262"/>
        <v>0</v>
      </c>
      <c r="H502" s="142">
        <f t="shared" ref="H502:AQ502" si="1400">H508+H514+H520+H526+H532+H538+H544+H550+H556+H562+H568+H574+H580+H586</f>
        <v>0</v>
      </c>
      <c r="I502" s="142">
        <f t="shared" si="1400"/>
        <v>0</v>
      </c>
      <c r="J502" s="142">
        <f t="shared" si="1400"/>
        <v>0</v>
      </c>
      <c r="K502" s="142">
        <f t="shared" si="1400"/>
        <v>0</v>
      </c>
      <c r="L502" s="142">
        <f t="shared" si="1400"/>
        <v>0</v>
      </c>
      <c r="M502" s="142">
        <f t="shared" si="1400"/>
        <v>0</v>
      </c>
      <c r="N502" s="142">
        <f t="shared" si="1400"/>
        <v>0</v>
      </c>
      <c r="O502" s="142">
        <f t="shared" si="1400"/>
        <v>0</v>
      </c>
      <c r="P502" s="142">
        <f t="shared" si="1400"/>
        <v>0</v>
      </c>
      <c r="Q502" s="142">
        <f t="shared" si="1400"/>
        <v>0</v>
      </c>
      <c r="R502" s="142">
        <f t="shared" si="1400"/>
        <v>0</v>
      </c>
      <c r="S502" s="142">
        <f t="shared" si="1400"/>
        <v>0</v>
      </c>
      <c r="T502" s="142">
        <f t="shared" si="1400"/>
        <v>0</v>
      </c>
      <c r="U502" s="142">
        <f t="shared" si="1400"/>
        <v>0</v>
      </c>
      <c r="V502" s="142">
        <f t="shared" si="1400"/>
        <v>0</v>
      </c>
      <c r="W502" s="142">
        <f t="shared" si="1400"/>
        <v>0</v>
      </c>
      <c r="X502" s="142">
        <f t="shared" si="1400"/>
        <v>0</v>
      </c>
      <c r="Y502" s="142">
        <f t="shared" si="1400"/>
        <v>0</v>
      </c>
      <c r="Z502" s="142">
        <f t="shared" si="1400"/>
        <v>0</v>
      </c>
      <c r="AA502" s="142">
        <f t="shared" si="1400"/>
        <v>0</v>
      </c>
      <c r="AB502" s="142">
        <f t="shared" si="1400"/>
        <v>0</v>
      </c>
      <c r="AC502" s="142">
        <f t="shared" si="1400"/>
        <v>3991.81</v>
      </c>
      <c r="AD502" s="142">
        <f t="shared" si="1400"/>
        <v>0</v>
      </c>
      <c r="AE502" s="142">
        <f t="shared" si="1400"/>
        <v>0</v>
      </c>
      <c r="AF502" s="142">
        <f t="shared" si="1400"/>
        <v>1645.21</v>
      </c>
      <c r="AG502" s="142">
        <f t="shared" si="1400"/>
        <v>0</v>
      </c>
      <c r="AH502" s="142">
        <f t="shared" si="1400"/>
        <v>0</v>
      </c>
      <c r="AI502" s="142">
        <f t="shared" si="1400"/>
        <v>0</v>
      </c>
      <c r="AJ502" s="142">
        <f t="shared" si="1400"/>
        <v>0</v>
      </c>
      <c r="AK502" s="142">
        <f t="shared" si="1400"/>
        <v>0</v>
      </c>
      <c r="AL502" s="142">
        <f t="shared" si="1400"/>
        <v>0</v>
      </c>
      <c r="AM502" s="142">
        <f t="shared" si="1400"/>
        <v>0</v>
      </c>
      <c r="AN502" s="142">
        <f t="shared" si="1400"/>
        <v>0</v>
      </c>
      <c r="AO502" s="142">
        <f t="shared" si="1400"/>
        <v>0</v>
      </c>
      <c r="AP502" s="142">
        <f t="shared" si="1400"/>
        <v>0</v>
      </c>
      <c r="AQ502" s="142">
        <f t="shared" si="1400"/>
        <v>0</v>
      </c>
      <c r="AR502" s="373"/>
    </row>
    <row r="503" spans="1:44" ht="22.5" customHeight="1" x14ac:dyDescent="0.25">
      <c r="A503" s="398"/>
      <c r="B503" s="378"/>
      <c r="C503" s="378"/>
      <c r="D503" s="181" t="s">
        <v>43</v>
      </c>
      <c r="E503" s="281">
        <f t="shared" si="1396"/>
        <v>12079.137480000001</v>
      </c>
      <c r="F503" s="281">
        <f t="shared" si="1397"/>
        <v>3033.4544800000003</v>
      </c>
      <c r="G503" s="221">
        <f t="shared" si="1262"/>
        <v>0.25113171242753335</v>
      </c>
      <c r="H503" s="142">
        <f t="shared" ref="H503:AQ503" si="1401">H509+H515+H521+H527+H533+H539+H545+H551+H557+H563+H569+H575+H581+H587</f>
        <v>0</v>
      </c>
      <c r="I503" s="142">
        <f t="shared" si="1401"/>
        <v>0</v>
      </c>
      <c r="J503" s="142">
        <f t="shared" si="1401"/>
        <v>0</v>
      </c>
      <c r="K503" s="142">
        <f t="shared" si="1401"/>
        <v>0</v>
      </c>
      <c r="L503" s="142">
        <f t="shared" si="1401"/>
        <v>0</v>
      </c>
      <c r="M503" s="142">
        <f t="shared" si="1401"/>
        <v>0</v>
      </c>
      <c r="N503" s="142">
        <f t="shared" si="1401"/>
        <v>0</v>
      </c>
      <c r="O503" s="142">
        <f t="shared" si="1401"/>
        <v>0</v>
      </c>
      <c r="P503" s="142">
        <f t="shared" si="1401"/>
        <v>0</v>
      </c>
      <c r="Q503" s="142">
        <f t="shared" si="1401"/>
        <v>0</v>
      </c>
      <c r="R503" s="142">
        <f t="shared" si="1401"/>
        <v>0</v>
      </c>
      <c r="S503" s="142">
        <f t="shared" si="1401"/>
        <v>0</v>
      </c>
      <c r="T503" s="142">
        <f t="shared" si="1401"/>
        <v>0</v>
      </c>
      <c r="U503" s="142">
        <f t="shared" si="1401"/>
        <v>0</v>
      </c>
      <c r="V503" s="142">
        <f t="shared" si="1401"/>
        <v>0</v>
      </c>
      <c r="W503" s="142">
        <f t="shared" si="1401"/>
        <v>0</v>
      </c>
      <c r="X503" s="142">
        <f t="shared" si="1401"/>
        <v>0</v>
      </c>
      <c r="Y503" s="142">
        <f t="shared" si="1401"/>
        <v>0</v>
      </c>
      <c r="Z503" s="142">
        <f t="shared" si="1401"/>
        <v>3033.4544800000003</v>
      </c>
      <c r="AA503" s="142">
        <f t="shared" si="1401"/>
        <v>3033.4544800000003</v>
      </c>
      <c r="AB503" s="142">
        <f t="shared" si="1401"/>
        <v>0</v>
      </c>
      <c r="AC503" s="142">
        <f t="shared" si="1401"/>
        <v>3938.288</v>
      </c>
      <c r="AD503" s="142">
        <f t="shared" si="1401"/>
        <v>0</v>
      </c>
      <c r="AE503" s="142">
        <f t="shared" si="1401"/>
        <v>0</v>
      </c>
      <c r="AF503" s="142">
        <f t="shared" si="1401"/>
        <v>5107.3950000000004</v>
      </c>
      <c r="AG503" s="142">
        <f t="shared" si="1401"/>
        <v>0</v>
      </c>
      <c r="AH503" s="142">
        <f t="shared" si="1401"/>
        <v>0</v>
      </c>
      <c r="AI503" s="142">
        <f t="shared" si="1401"/>
        <v>0</v>
      </c>
      <c r="AJ503" s="142">
        <f t="shared" si="1401"/>
        <v>0</v>
      </c>
      <c r="AK503" s="142">
        <f t="shared" si="1401"/>
        <v>0</v>
      </c>
      <c r="AL503" s="142">
        <f t="shared" si="1401"/>
        <v>0</v>
      </c>
      <c r="AM503" s="142">
        <f t="shared" si="1401"/>
        <v>0</v>
      </c>
      <c r="AN503" s="142">
        <f t="shared" si="1401"/>
        <v>0</v>
      </c>
      <c r="AO503" s="142">
        <f t="shared" si="1401"/>
        <v>0</v>
      </c>
      <c r="AP503" s="142">
        <f t="shared" si="1401"/>
        <v>0</v>
      </c>
      <c r="AQ503" s="142">
        <f t="shared" si="1401"/>
        <v>0</v>
      </c>
      <c r="AR503" s="373"/>
    </row>
    <row r="504" spans="1:44" ht="38.450000000000003" customHeight="1" x14ac:dyDescent="0.25">
      <c r="A504" s="398"/>
      <c r="B504" s="378"/>
      <c r="C504" s="378"/>
      <c r="D504" s="182" t="s">
        <v>355</v>
      </c>
      <c r="E504" s="281">
        <f t="shared" si="1396"/>
        <v>12079.137480000001</v>
      </c>
      <c r="F504" s="281">
        <f t="shared" si="1397"/>
        <v>3033.4544800000003</v>
      </c>
      <c r="G504" s="221">
        <f t="shared" si="1262"/>
        <v>0.25113171242753335</v>
      </c>
      <c r="H504" s="142">
        <f t="shared" ref="H504:AQ504" si="1402">H510+H516+H522+H528+H534+H540+H546+H552+H558+H564+H570+H576+H582+H588</f>
        <v>0</v>
      </c>
      <c r="I504" s="142">
        <f t="shared" si="1402"/>
        <v>0</v>
      </c>
      <c r="J504" s="142">
        <f t="shared" si="1402"/>
        <v>0</v>
      </c>
      <c r="K504" s="142">
        <f t="shared" si="1402"/>
        <v>0</v>
      </c>
      <c r="L504" s="142">
        <f t="shared" si="1402"/>
        <v>0</v>
      </c>
      <c r="M504" s="142">
        <f t="shared" si="1402"/>
        <v>0</v>
      </c>
      <c r="N504" s="142">
        <f t="shared" si="1402"/>
        <v>0</v>
      </c>
      <c r="O504" s="142">
        <f t="shared" si="1402"/>
        <v>0</v>
      </c>
      <c r="P504" s="142">
        <f t="shared" si="1402"/>
        <v>0</v>
      </c>
      <c r="Q504" s="142">
        <f t="shared" si="1402"/>
        <v>0</v>
      </c>
      <c r="R504" s="142">
        <f t="shared" si="1402"/>
        <v>0</v>
      </c>
      <c r="S504" s="142">
        <f t="shared" si="1402"/>
        <v>0</v>
      </c>
      <c r="T504" s="142">
        <f t="shared" si="1402"/>
        <v>0</v>
      </c>
      <c r="U504" s="142">
        <f t="shared" si="1402"/>
        <v>0</v>
      </c>
      <c r="V504" s="142">
        <f t="shared" si="1402"/>
        <v>0</v>
      </c>
      <c r="W504" s="142">
        <f t="shared" si="1402"/>
        <v>0</v>
      </c>
      <c r="X504" s="142">
        <f t="shared" si="1402"/>
        <v>0</v>
      </c>
      <c r="Y504" s="142">
        <f t="shared" si="1402"/>
        <v>0</v>
      </c>
      <c r="Z504" s="142">
        <f t="shared" si="1402"/>
        <v>3033.4544800000003</v>
      </c>
      <c r="AA504" s="142">
        <f t="shared" si="1402"/>
        <v>3033.4544800000003</v>
      </c>
      <c r="AB504" s="142">
        <f t="shared" si="1402"/>
        <v>0</v>
      </c>
      <c r="AC504" s="142">
        <f t="shared" si="1402"/>
        <v>3938.288</v>
      </c>
      <c r="AD504" s="142">
        <f t="shared" si="1402"/>
        <v>0</v>
      </c>
      <c r="AE504" s="142">
        <f t="shared" si="1402"/>
        <v>0</v>
      </c>
      <c r="AF504" s="142">
        <f t="shared" si="1402"/>
        <v>5107.3950000000004</v>
      </c>
      <c r="AG504" s="142">
        <f t="shared" si="1402"/>
        <v>0</v>
      </c>
      <c r="AH504" s="142">
        <f t="shared" si="1402"/>
        <v>0</v>
      </c>
      <c r="AI504" s="142">
        <f t="shared" si="1402"/>
        <v>0</v>
      </c>
      <c r="AJ504" s="142">
        <f t="shared" si="1402"/>
        <v>0</v>
      </c>
      <c r="AK504" s="142">
        <f t="shared" si="1402"/>
        <v>0</v>
      </c>
      <c r="AL504" s="142">
        <f t="shared" si="1402"/>
        <v>0</v>
      </c>
      <c r="AM504" s="142">
        <f t="shared" si="1402"/>
        <v>0</v>
      </c>
      <c r="AN504" s="142">
        <f t="shared" si="1402"/>
        <v>0</v>
      </c>
      <c r="AO504" s="142">
        <f t="shared" si="1402"/>
        <v>0</v>
      </c>
      <c r="AP504" s="142">
        <f t="shared" si="1402"/>
        <v>0</v>
      </c>
      <c r="AQ504" s="142">
        <f t="shared" si="1402"/>
        <v>0</v>
      </c>
      <c r="AR504" s="373"/>
    </row>
    <row r="505" spans="1:44" ht="38.450000000000003" customHeight="1" x14ac:dyDescent="0.25">
      <c r="A505" s="411"/>
      <c r="B505" s="379"/>
      <c r="C505" s="379"/>
      <c r="D505" s="182" t="s">
        <v>462</v>
      </c>
      <c r="E505" s="281"/>
      <c r="F505" s="281"/>
      <c r="G505" s="221" t="e">
        <f t="shared" si="1262"/>
        <v>#DIV/0!</v>
      </c>
      <c r="H505" s="142">
        <f t="shared" ref="H505:AQ505" si="1403">H511+H517+H523+H529+H535+H541+H547+H553+H559+H565+H571+H577+H583+H589</f>
        <v>0</v>
      </c>
      <c r="I505" s="142">
        <f t="shared" si="1403"/>
        <v>0</v>
      </c>
      <c r="J505" s="142">
        <f t="shared" si="1403"/>
        <v>0</v>
      </c>
      <c r="K505" s="142">
        <f t="shared" si="1403"/>
        <v>0</v>
      </c>
      <c r="L505" s="142">
        <f t="shared" si="1403"/>
        <v>0</v>
      </c>
      <c r="M505" s="142">
        <f t="shared" si="1403"/>
        <v>0</v>
      </c>
      <c r="N505" s="142">
        <f t="shared" si="1403"/>
        <v>0</v>
      </c>
      <c r="O505" s="142">
        <f t="shared" si="1403"/>
        <v>0</v>
      </c>
      <c r="P505" s="142">
        <f t="shared" si="1403"/>
        <v>0</v>
      </c>
      <c r="Q505" s="142">
        <f t="shared" si="1403"/>
        <v>0</v>
      </c>
      <c r="R505" s="142">
        <f t="shared" si="1403"/>
        <v>0</v>
      </c>
      <c r="S505" s="142">
        <f t="shared" si="1403"/>
        <v>0</v>
      </c>
      <c r="T505" s="142">
        <f t="shared" si="1403"/>
        <v>0</v>
      </c>
      <c r="U505" s="142">
        <f t="shared" si="1403"/>
        <v>0</v>
      </c>
      <c r="V505" s="142">
        <f t="shared" si="1403"/>
        <v>0</v>
      </c>
      <c r="W505" s="142">
        <f t="shared" si="1403"/>
        <v>0</v>
      </c>
      <c r="X505" s="142">
        <f t="shared" si="1403"/>
        <v>0</v>
      </c>
      <c r="Y505" s="142">
        <f t="shared" si="1403"/>
        <v>0</v>
      </c>
      <c r="Z505" s="142">
        <f t="shared" si="1403"/>
        <v>0</v>
      </c>
      <c r="AA505" s="142">
        <f t="shared" si="1403"/>
        <v>0</v>
      </c>
      <c r="AB505" s="142">
        <f t="shared" si="1403"/>
        <v>0</v>
      </c>
      <c r="AC505" s="142">
        <f t="shared" si="1403"/>
        <v>0</v>
      </c>
      <c r="AD505" s="142">
        <f t="shared" si="1403"/>
        <v>0</v>
      </c>
      <c r="AE505" s="142">
        <f t="shared" si="1403"/>
        <v>0</v>
      </c>
      <c r="AF505" s="142">
        <f t="shared" si="1403"/>
        <v>0</v>
      </c>
      <c r="AG505" s="142">
        <f t="shared" si="1403"/>
        <v>0</v>
      </c>
      <c r="AH505" s="142">
        <f t="shared" si="1403"/>
        <v>0</v>
      </c>
      <c r="AI505" s="142">
        <f t="shared" si="1403"/>
        <v>0</v>
      </c>
      <c r="AJ505" s="142">
        <f t="shared" si="1403"/>
        <v>0</v>
      </c>
      <c r="AK505" s="142">
        <f t="shared" si="1403"/>
        <v>0</v>
      </c>
      <c r="AL505" s="142">
        <f t="shared" si="1403"/>
        <v>0</v>
      </c>
      <c r="AM505" s="142">
        <f t="shared" si="1403"/>
        <v>0</v>
      </c>
      <c r="AN505" s="142">
        <f t="shared" si="1403"/>
        <v>0</v>
      </c>
      <c r="AO505" s="142">
        <f t="shared" si="1403"/>
        <v>0</v>
      </c>
      <c r="AP505" s="142">
        <f t="shared" si="1403"/>
        <v>0</v>
      </c>
      <c r="AQ505" s="142">
        <f t="shared" si="1403"/>
        <v>0</v>
      </c>
      <c r="AR505" s="291"/>
    </row>
    <row r="506" spans="1:44" ht="22.5" customHeight="1" x14ac:dyDescent="0.25">
      <c r="A506" s="374" t="s">
        <v>386</v>
      </c>
      <c r="B506" s="377" t="s">
        <v>351</v>
      </c>
      <c r="C506" s="377" t="s">
        <v>391</v>
      </c>
      <c r="D506" s="150" t="s">
        <v>41</v>
      </c>
      <c r="E506" s="281">
        <f t="shared" si="1396"/>
        <v>4473.7950000000001</v>
      </c>
      <c r="F506" s="281">
        <f t="shared" si="1397"/>
        <v>0</v>
      </c>
      <c r="G506" s="252">
        <f t="shared" si="1262"/>
        <v>0</v>
      </c>
      <c r="H506" s="146">
        <f>H507+H508+H509+H511</f>
        <v>0</v>
      </c>
      <c r="I506" s="146">
        <f t="shared" ref="I506:AQ506" si="1404">I507+I508+I509+I511</f>
        <v>0</v>
      </c>
      <c r="J506" s="146">
        <f t="shared" si="1404"/>
        <v>0</v>
      </c>
      <c r="K506" s="146">
        <f t="shared" si="1404"/>
        <v>0</v>
      </c>
      <c r="L506" s="146">
        <f t="shared" si="1404"/>
        <v>0</v>
      </c>
      <c r="M506" s="146">
        <f t="shared" si="1404"/>
        <v>0</v>
      </c>
      <c r="N506" s="146">
        <f t="shared" si="1404"/>
        <v>0</v>
      </c>
      <c r="O506" s="146">
        <f t="shared" si="1404"/>
        <v>0</v>
      </c>
      <c r="P506" s="146">
        <f t="shared" si="1404"/>
        <v>0</v>
      </c>
      <c r="Q506" s="146">
        <f t="shared" si="1404"/>
        <v>0</v>
      </c>
      <c r="R506" s="146">
        <f t="shared" si="1404"/>
        <v>0</v>
      </c>
      <c r="S506" s="146">
        <f t="shared" si="1404"/>
        <v>0</v>
      </c>
      <c r="T506" s="146">
        <f t="shared" si="1404"/>
        <v>0</v>
      </c>
      <c r="U506" s="146">
        <f t="shared" si="1404"/>
        <v>0</v>
      </c>
      <c r="V506" s="146">
        <f t="shared" si="1404"/>
        <v>0</v>
      </c>
      <c r="W506" s="146">
        <f t="shared" si="1404"/>
        <v>0</v>
      </c>
      <c r="X506" s="146">
        <f t="shared" si="1404"/>
        <v>0</v>
      </c>
      <c r="Y506" s="146">
        <f t="shared" si="1404"/>
        <v>0</v>
      </c>
      <c r="Z506" s="146">
        <f t="shared" si="1404"/>
        <v>0</v>
      </c>
      <c r="AA506" s="146">
        <f t="shared" si="1404"/>
        <v>0</v>
      </c>
      <c r="AB506" s="146">
        <f t="shared" si="1404"/>
        <v>0</v>
      </c>
      <c r="AC506" s="146">
        <f t="shared" si="1404"/>
        <v>0</v>
      </c>
      <c r="AD506" s="146">
        <f t="shared" si="1404"/>
        <v>0</v>
      </c>
      <c r="AE506" s="146">
        <f t="shared" si="1404"/>
        <v>0</v>
      </c>
      <c r="AF506" s="146">
        <f t="shared" si="1404"/>
        <v>4473.7950000000001</v>
      </c>
      <c r="AG506" s="146">
        <f t="shared" si="1404"/>
        <v>0</v>
      </c>
      <c r="AH506" s="146">
        <f t="shared" si="1404"/>
        <v>0</v>
      </c>
      <c r="AI506" s="146">
        <f t="shared" si="1404"/>
        <v>0</v>
      </c>
      <c r="AJ506" s="146">
        <f t="shared" si="1404"/>
        <v>0</v>
      </c>
      <c r="AK506" s="146">
        <f t="shared" si="1404"/>
        <v>0</v>
      </c>
      <c r="AL506" s="146">
        <f t="shared" si="1404"/>
        <v>0</v>
      </c>
      <c r="AM506" s="146">
        <f t="shared" si="1404"/>
        <v>0</v>
      </c>
      <c r="AN506" s="146">
        <f t="shared" si="1404"/>
        <v>0</v>
      </c>
      <c r="AO506" s="146">
        <f t="shared" si="1404"/>
        <v>0</v>
      </c>
      <c r="AP506" s="146">
        <f t="shared" si="1404"/>
        <v>0</v>
      </c>
      <c r="AQ506" s="146">
        <f t="shared" si="1404"/>
        <v>0</v>
      </c>
      <c r="AR506" s="372"/>
    </row>
    <row r="507" spans="1:44" ht="36.75" customHeight="1" x14ac:dyDescent="0.25">
      <c r="A507" s="375"/>
      <c r="B507" s="378"/>
      <c r="C507" s="378"/>
      <c r="D507" s="178" t="s">
        <v>37</v>
      </c>
      <c r="E507" s="281">
        <f t="shared" si="1396"/>
        <v>0</v>
      </c>
      <c r="F507" s="281">
        <f t="shared" si="1397"/>
        <v>0</v>
      </c>
      <c r="G507" s="252" t="e">
        <f t="shared" si="1262"/>
        <v>#DIV/0!</v>
      </c>
      <c r="H507" s="142"/>
      <c r="I507" s="142"/>
      <c r="J507" s="149"/>
      <c r="K507" s="142"/>
      <c r="L507" s="142"/>
      <c r="M507" s="149"/>
      <c r="N507" s="142"/>
      <c r="O507" s="142"/>
      <c r="P507" s="149"/>
      <c r="Q507" s="142"/>
      <c r="R507" s="142"/>
      <c r="S507" s="149"/>
      <c r="T507" s="142"/>
      <c r="U507" s="142"/>
      <c r="V507" s="149"/>
      <c r="W507" s="142"/>
      <c r="X507" s="142"/>
      <c r="Y507" s="149"/>
      <c r="Z507" s="142"/>
      <c r="AA507" s="142"/>
      <c r="AB507" s="149"/>
      <c r="AC507" s="142"/>
      <c r="AD507" s="142"/>
      <c r="AE507" s="149"/>
      <c r="AF507" s="142"/>
      <c r="AG507" s="142"/>
      <c r="AH507" s="149"/>
      <c r="AI507" s="142"/>
      <c r="AJ507" s="142"/>
      <c r="AK507" s="149"/>
      <c r="AL507" s="142"/>
      <c r="AM507" s="142"/>
      <c r="AN507" s="149"/>
      <c r="AO507" s="142"/>
      <c r="AP507" s="142"/>
      <c r="AQ507" s="149"/>
      <c r="AR507" s="373"/>
    </row>
    <row r="508" spans="1:44" ht="32.450000000000003" customHeight="1" x14ac:dyDescent="0.25">
      <c r="A508" s="375"/>
      <c r="B508" s="378"/>
      <c r="C508" s="378"/>
      <c r="D508" s="178" t="s">
        <v>2</v>
      </c>
      <c r="E508" s="281">
        <f t="shared" si="1396"/>
        <v>0</v>
      </c>
      <c r="F508" s="281">
        <f t="shared" si="1397"/>
        <v>0</v>
      </c>
      <c r="G508" s="252" t="e">
        <f t="shared" si="1262"/>
        <v>#DIV/0!</v>
      </c>
      <c r="H508" s="142"/>
      <c r="I508" s="142"/>
      <c r="J508" s="149"/>
      <c r="K508" s="142"/>
      <c r="L508" s="142"/>
      <c r="M508" s="149"/>
      <c r="N508" s="142"/>
      <c r="O508" s="142"/>
      <c r="P508" s="149"/>
      <c r="Q508" s="142"/>
      <c r="R508" s="142"/>
      <c r="S508" s="149"/>
      <c r="T508" s="142"/>
      <c r="U508" s="142"/>
      <c r="V508" s="149"/>
      <c r="W508" s="142"/>
      <c r="X508" s="142"/>
      <c r="Y508" s="149"/>
      <c r="Z508" s="142"/>
      <c r="AA508" s="142"/>
      <c r="AB508" s="149"/>
      <c r="AC508" s="142"/>
      <c r="AD508" s="142"/>
      <c r="AE508" s="149"/>
      <c r="AF508" s="142"/>
      <c r="AG508" s="142"/>
      <c r="AH508" s="149"/>
      <c r="AI508" s="142"/>
      <c r="AJ508" s="142"/>
      <c r="AK508" s="149"/>
      <c r="AL508" s="142"/>
      <c r="AM508" s="142"/>
      <c r="AN508" s="149"/>
      <c r="AO508" s="142"/>
      <c r="AP508" s="142"/>
      <c r="AQ508" s="149"/>
      <c r="AR508" s="373"/>
    </row>
    <row r="509" spans="1:44" ht="22.5" customHeight="1" x14ac:dyDescent="0.25">
      <c r="A509" s="375"/>
      <c r="B509" s="378"/>
      <c r="C509" s="378"/>
      <c r="D509" s="181" t="s">
        <v>43</v>
      </c>
      <c r="E509" s="281">
        <f t="shared" si="1396"/>
        <v>4473.7950000000001</v>
      </c>
      <c r="F509" s="281">
        <f t="shared" si="1397"/>
        <v>0</v>
      </c>
      <c r="G509" s="252">
        <f t="shared" si="1262"/>
        <v>0</v>
      </c>
      <c r="H509" s="142"/>
      <c r="I509" s="142"/>
      <c r="J509" s="149"/>
      <c r="K509" s="142"/>
      <c r="L509" s="142"/>
      <c r="M509" s="149"/>
      <c r="N509" s="142"/>
      <c r="O509" s="142"/>
      <c r="P509" s="149"/>
      <c r="Q509" s="142"/>
      <c r="R509" s="142"/>
      <c r="S509" s="149"/>
      <c r="T509" s="142"/>
      <c r="U509" s="142"/>
      <c r="V509" s="149"/>
      <c r="W509" s="142"/>
      <c r="X509" s="142"/>
      <c r="Y509" s="149"/>
      <c r="Z509" s="142"/>
      <c r="AA509" s="142"/>
      <c r="AB509" s="149"/>
      <c r="AC509" s="142"/>
      <c r="AD509" s="142"/>
      <c r="AE509" s="149"/>
      <c r="AF509" s="228">
        <f>5000+640.9+95.875-1262.98</f>
        <v>4473.7950000000001</v>
      </c>
      <c r="AG509" s="142"/>
      <c r="AH509" s="149"/>
      <c r="AI509" s="142"/>
      <c r="AJ509" s="142"/>
      <c r="AK509" s="149"/>
      <c r="AL509" s="142"/>
      <c r="AM509" s="142"/>
      <c r="AN509" s="149"/>
      <c r="AO509" s="142"/>
      <c r="AP509" s="142"/>
      <c r="AQ509" s="149"/>
      <c r="AR509" s="373"/>
    </row>
    <row r="510" spans="1:44" ht="25.15" customHeight="1" x14ac:dyDescent="0.25">
      <c r="A510" s="375"/>
      <c r="B510" s="378"/>
      <c r="C510" s="378"/>
      <c r="D510" s="182" t="s">
        <v>355</v>
      </c>
      <c r="E510" s="281">
        <f t="shared" si="1396"/>
        <v>4473.7950000000001</v>
      </c>
      <c r="F510" s="281">
        <f t="shared" si="1397"/>
        <v>0</v>
      </c>
      <c r="G510" s="252">
        <f t="shared" si="1262"/>
        <v>0</v>
      </c>
      <c r="H510" s="142"/>
      <c r="I510" s="142"/>
      <c r="J510" s="149"/>
      <c r="K510" s="142"/>
      <c r="L510" s="142"/>
      <c r="M510" s="149"/>
      <c r="N510" s="142"/>
      <c r="O510" s="142"/>
      <c r="P510" s="149"/>
      <c r="Q510" s="142"/>
      <c r="R510" s="142"/>
      <c r="S510" s="149"/>
      <c r="T510" s="142"/>
      <c r="U510" s="142"/>
      <c r="V510" s="149"/>
      <c r="W510" s="142"/>
      <c r="X510" s="142"/>
      <c r="Y510" s="149"/>
      <c r="Z510" s="142"/>
      <c r="AA510" s="142"/>
      <c r="AB510" s="149"/>
      <c r="AC510" s="142"/>
      <c r="AD510" s="142"/>
      <c r="AE510" s="149"/>
      <c r="AF510" s="228">
        <f>5000+640.9+95.875-1262.98</f>
        <v>4473.7950000000001</v>
      </c>
      <c r="AG510" s="142"/>
      <c r="AH510" s="149"/>
      <c r="AI510" s="142"/>
      <c r="AJ510" s="142"/>
      <c r="AK510" s="149"/>
      <c r="AL510" s="142"/>
      <c r="AM510" s="142"/>
      <c r="AN510" s="149"/>
      <c r="AO510" s="142"/>
      <c r="AP510" s="142"/>
      <c r="AQ510" s="149"/>
      <c r="AR510" s="373"/>
    </row>
    <row r="511" spans="1:44" ht="25.15" customHeight="1" x14ac:dyDescent="0.25">
      <c r="A511" s="376"/>
      <c r="B511" s="379"/>
      <c r="C511" s="379"/>
      <c r="D511" s="182" t="s">
        <v>462</v>
      </c>
      <c r="E511" s="281"/>
      <c r="F511" s="281"/>
      <c r="G511" s="252" t="e">
        <f t="shared" si="1262"/>
        <v>#DIV/0!</v>
      </c>
      <c r="H511" s="142"/>
      <c r="I511" s="142"/>
      <c r="J511" s="149"/>
      <c r="K511" s="142"/>
      <c r="L511" s="142"/>
      <c r="M511" s="149"/>
      <c r="N511" s="142"/>
      <c r="O511" s="142"/>
      <c r="P511" s="149"/>
      <c r="Q511" s="142"/>
      <c r="R511" s="142"/>
      <c r="S511" s="149"/>
      <c r="T511" s="142"/>
      <c r="U511" s="142"/>
      <c r="V511" s="149"/>
      <c r="W511" s="142"/>
      <c r="X511" s="142"/>
      <c r="Y511" s="149"/>
      <c r="Z511" s="142"/>
      <c r="AA511" s="142"/>
      <c r="AB511" s="149"/>
      <c r="AC511" s="142"/>
      <c r="AD511" s="142"/>
      <c r="AE511" s="149"/>
      <c r="AF511" s="142"/>
      <c r="AG511" s="142"/>
      <c r="AH511" s="149"/>
      <c r="AI511" s="142"/>
      <c r="AJ511" s="142"/>
      <c r="AK511" s="149"/>
      <c r="AL511" s="142"/>
      <c r="AM511" s="142"/>
      <c r="AN511" s="149"/>
      <c r="AO511" s="142"/>
      <c r="AP511" s="142"/>
      <c r="AQ511" s="149"/>
      <c r="AR511" s="291"/>
    </row>
    <row r="512" spans="1:44" ht="40.5" customHeight="1" x14ac:dyDescent="0.25">
      <c r="A512" s="401" t="s">
        <v>470</v>
      </c>
      <c r="B512" s="377" t="s">
        <v>540</v>
      </c>
      <c r="C512" s="377" t="s">
        <v>465</v>
      </c>
      <c r="D512" s="150" t="s">
        <v>41</v>
      </c>
      <c r="E512" s="281">
        <f t="shared" ref="E512:E541" si="1405">H512+K512+N512+Q512+T512+W512+Z512+AC512+AF512+AI512+AL512+AO512</f>
        <v>2659.5544800000002</v>
      </c>
      <c r="F512" s="281">
        <f t="shared" ref="F512:F541" si="1406">I512+L512+O512+R512+U512+X512+AA512+AD512+AG512+AJ512+AM512+AP512</f>
        <v>2659.5544800000002</v>
      </c>
      <c r="G512" s="252">
        <f t="shared" si="1262"/>
        <v>1</v>
      </c>
      <c r="H512" s="146">
        <f>H513+H514+H515+H517</f>
        <v>0</v>
      </c>
      <c r="I512" s="146">
        <f t="shared" ref="I512" si="1407">I513+I514+I515</f>
        <v>0</v>
      </c>
      <c r="J512" s="146" t="e">
        <f>I512/H512*100</f>
        <v>#DIV/0!</v>
      </c>
      <c r="K512" s="146">
        <f t="shared" ref="K512:L512" si="1408">K513+K514+K515</f>
        <v>0</v>
      </c>
      <c r="L512" s="146">
        <f t="shared" si="1408"/>
        <v>0</v>
      </c>
      <c r="M512" s="146" t="e">
        <f>L512/K512*100</f>
        <v>#DIV/0!</v>
      </c>
      <c r="N512" s="146">
        <f t="shared" ref="N512:O512" si="1409">N513+N514+N515</f>
        <v>0</v>
      </c>
      <c r="O512" s="146">
        <f t="shared" si="1409"/>
        <v>0</v>
      </c>
      <c r="P512" s="146" t="e">
        <f>O512/N512*100</f>
        <v>#DIV/0!</v>
      </c>
      <c r="Q512" s="146">
        <f t="shared" ref="Q512:R512" si="1410">Q513+Q514+Q515</f>
        <v>0</v>
      </c>
      <c r="R512" s="146">
        <f t="shared" si="1410"/>
        <v>0</v>
      </c>
      <c r="S512" s="146" t="e">
        <f>R512/Q512*100</f>
        <v>#DIV/0!</v>
      </c>
      <c r="T512" s="146">
        <f t="shared" ref="T512:U512" si="1411">T513+T514+T515</f>
        <v>0</v>
      </c>
      <c r="U512" s="146">
        <f t="shared" si="1411"/>
        <v>0</v>
      </c>
      <c r="V512" s="146" t="e">
        <f>U512/T512*100</f>
        <v>#DIV/0!</v>
      </c>
      <c r="W512" s="146">
        <f t="shared" ref="W512:X512" si="1412">W513+W514+W515</f>
        <v>0</v>
      </c>
      <c r="X512" s="146">
        <f t="shared" si="1412"/>
        <v>0</v>
      </c>
      <c r="Y512" s="146" t="e">
        <f>X512/W512*100</f>
        <v>#DIV/0!</v>
      </c>
      <c r="Z512" s="146">
        <f t="shared" ref="Z512:AA512" si="1413">Z513+Z514+Z515</f>
        <v>2659.5544800000002</v>
      </c>
      <c r="AA512" s="146">
        <f t="shared" si="1413"/>
        <v>2659.5544800000002</v>
      </c>
      <c r="AB512" s="146">
        <f>AA512/Z512*100</f>
        <v>100</v>
      </c>
      <c r="AC512" s="146">
        <f t="shared" ref="AC512:AD512" si="1414">AC513+AC514+AC515</f>
        <v>0</v>
      </c>
      <c r="AD512" s="146">
        <f t="shared" si="1414"/>
        <v>0</v>
      </c>
      <c r="AE512" s="146" t="e">
        <f>AD512/AC512*100</f>
        <v>#DIV/0!</v>
      </c>
      <c r="AF512" s="146">
        <f t="shared" ref="AF512:AG512" si="1415">AF513+AF514+AF515</f>
        <v>0</v>
      </c>
      <c r="AG512" s="146">
        <f t="shared" si="1415"/>
        <v>0</v>
      </c>
      <c r="AH512" s="146" t="e">
        <f>AG512/AF512*100</f>
        <v>#DIV/0!</v>
      </c>
      <c r="AI512" s="146">
        <f t="shared" ref="AI512:AJ512" si="1416">AI513+AI514+AI515</f>
        <v>0</v>
      </c>
      <c r="AJ512" s="146">
        <f t="shared" si="1416"/>
        <v>0</v>
      </c>
      <c r="AK512" s="146" t="e">
        <f>AJ512/AI512*100</f>
        <v>#DIV/0!</v>
      </c>
      <c r="AL512" s="146">
        <f t="shared" ref="AL512:AM512" si="1417">AL513+AL514+AL515</f>
        <v>0</v>
      </c>
      <c r="AM512" s="146">
        <f t="shared" si="1417"/>
        <v>0</v>
      </c>
      <c r="AN512" s="146" t="e">
        <f>AM512/AL512*100</f>
        <v>#DIV/0!</v>
      </c>
      <c r="AO512" s="146">
        <f t="shared" ref="AO512:AP512" si="1418">AO513+AO514+AO515</f>
        <v>0</v>
      </c>
      <c r="AP512" s="146">
        <f t="shared" si="1418"/>
        <v>0</v>
      </c>
      <c r="AQ512" s="146" t="e">
        <f>AP512/AO512*100</f>
        <v>#DIV/0!</v>
      </c>
      <c r="AR512" s="372"/>
    </row>
    <row r="513" spans="1:44" ht="40.5" customHeight="1" x14ac:dyDescent="0.25">
      <c r="A513" s="402"/>
      <c r="B513" s="378"/>
      <c r="C513" s="378"/>
      <c r="D513" s="178" t="s">
        <v>37</v>
      </c>
      <c r="E513" s="281">
        <f t="shared" si="1405"/>
        <v>0</v>
      </c>
      <c r="F513" s="281">
        <f t="shared" si="1406"/>
        <v>0</v>
      </c>
      <c r="G513" s="252" t="e">
        <f t="shared" si="1262"/>
        <v>#DIV/0!</v>
      </c>
      <c r="H513" s="142"/>
      <c r="I513" s="142"/>
      <c r="J513" s="149"/>
      <c r="K513" s="142"/>
      <c r="L513" s="142"/>
      <c r="M513" s="149"/>
      <c r="N513" s="142"/>
      <c r="O513" s="142"/>
      <c r="P513" s="149"/>
      <c r="Q513" s="142"/>
      <c r="R513" s="142"/>
      <c r="S513" s="149"/>
      <c r="T513" s="142"/>
      <c r="U513" s="142"/>
      <c r="V513" s="149"/>
      <c r="W513" s="142"/>
      <c r="X513" s="142"/>
      <c r="Y513" s="149"/>
      <c r="Z513" s="142"/>
      <c r="AA513" s="142"/>
      <c r="AB513" s="149"/>
      <c r="AC513" s="142"/>
      <c r="AD513" s="142"/>
      <c r="AE513" s="149"/>
      <c r="AF513" s="142"/>
      <c r="AG513" s="142"/>
      <c r="AH513" s="149"/>
      <c r="AI513" s="142"/>
      <c r="AJ513" s="142"/>
      <c r="AK513" s="149"/>
      <c r="AL513" s="142"/>
      <c r="AM513" s="142"/>
      <c r="AN513" s="149"/>
      <c r="AO513" s="142"/>
      <c r="AP513" s="142"/>
      <c r="AQ513" s="149"/>
      <c r="AR513" s="373"/>
    </row>
    <row r="514" spans="1:44" ht="40.5" customHeight="1" x14ac:dyDescent="0.25">
      <c r="A514" s="402"/>
      <c r="B514" s="378"/>
      <c r="C514" s="378"/>
      <c r="D514" s="178" t="s">
        <v>2</v>
      </c>
      <c r="E514" s="281">
        <f t="shared" si="1405"/>
        <v>0</v>
      </c>
      <c r="F514" s="281">
        <f t="shared" si="1406"/>
        <v>0</v>
      </c>
      <c r="G514" s="252" t="e">
        <f t="shared" si="1262"/>
        <v>#DIV/0!</v>
      </c>
      <c r="H514" s="142"/>
      <c r="I514" s="142"/>
      <c r="J514" s="149"/>
      <c r="K514" s="142"/>
      <c r="L514" s="142"/>
      <c r="M514" s="149"/>
      <c r="N514" s="142"/>
      <c r="O514" s="142"/>
      <c r="P514" s="149"/>
      <c r="Q514" s="142"/>
      <c r="R514" s="142"/>
      <c r="S514" s="149"/>
      <c r="T514" s="142"/>
      <c r="U514" s="142"/>
      <c r="V514" s="149"/>
      <c r="W514" s="142"/>
      <c r="X514" s="142"/>
      <c r="Y514" s="149"/>
      <c r="Z514" s="142"/>
      <c r="AA514" s="142"/>
      <c r="AB514" s="149"/>
      <c r="AC514" s="142"/>
      <c r="AD514" s="142"/>
      <c r="AE514" s="149"/>
      <c r="AF514" s="142"/>
      <c r="AG514" s="142"/>
      <c r="AH514" s="149"/>
      <c r="AI514" s="142"/>
      <c r="AJ514" s="142"/>
      <c r="AK514" s="149"/>
      <c r="AL514" s="142"/>
      <c r="AM514" s="142"/>
      <c r="AN514" s="149"/>
      <c r="AO514" s="142"/>
      <c r="AP514" s="142"/>
      <c r="AQ514" s="149"/>
      <c r="AR514" s="373"/>
    </row>
    <row r="515" spans="1:44" ht="40.5" customHeight="1" x14ac:dyDescent="0.25">
      <c r="A515" s="402"/>
      <c r="B515" s="378"/>
      <c r="C515" s="378"/>
      <c r="D515" s="179" t="s">
        <v>43</v>
      </c>
      <c r="E515" s="281">
        <f t="shared" si="1405"/>
        <v>2659.5544800000002</v>
      </c>
      <c r="F515" s="281">
        <f t="shared" si="1406"/>
        <v>2659.5544800000002</v>
      </c>
      <c r="G515" s="252">
        <f t="shared" si="1262"/>
        <v>1</v>
      </c>
      <c r="H515" s="142"/>
      <c r="I515" s="142"/>
      <c r="J515" s="149"/>
      <c r="K515" s="142"/>
      <c r="L515" s="142"/>
      <c r="M515" s="149"/>
      <c r="N515" s="142"/>
      <c r="O515" s="142"/>
      <c r="P515" s="149"/>
      <c r="Q515" s="142"/>
      <c r="R515" s="142"/>
      <c r="S515" s="149"/>
      <c r="T515" s="142"/>
      <c r="U515" s="142"/>
      <c r="V515" s="149"/>
      <c r="W515" s="142"/>
      <c r="X515" s="142"/>
      <c r="Y515" s="149"/>
      <c r="Z515" s="228">
        <f>2659.5+0.05+0.00448</f>
        <v>2659.5544800000002</v>
      </c>
      <c r="AA515" s="228">
        <f>2659.5+0.05+0.00448</f>
        <v>2659.5544800000002</v>
      </c>
      <c r="AB515" s="149"/>
      <c r="AC515" s="228"/>
      <c r="AD515" s="142"/>
      <c r="AE515" s="149"/>
      <c r="AF515" s="142"/>
      <c r="AG515" s="142"/>
      <c r="AH515" s="149"/>
      <c r="AI515" s="142"/>
      <c r="AJ515" s="142"/>
      <c r="AK515" s="149"/>
      <c r="AL515" s="142"/>
      <c r="AM515" s="142"/>
      <c r="AN515" s="149"/>
      <c r="AO515" s="142"/>
      <c r="AP515" s="142"/>
      <c r="AQ515" s="149"/>
      <c r="AR515" s="373"/>
    </row>
    <row r="516" spans="1:44" ht="40.5" customHeight="1" x14ac:dyDescent="0.25">
      <c r="A516" s="402"/>
      <c r="B516" s="378"/>
      <c r="C516" s="378"/>
      <c r="D516" s="182" t="s">
        <v>355</v>
      </c>
      <c r="E516" s="281">
        <f t="shared" si="1405"/>
        <v>2659.5544800000002</v>
      </c>
      <c r="F516" s="281">
        <f t="shared" si="1406"/>
        <v>2659.5544800000002</v>
      </c>
      <c r="G516" s="252">
        <f t="shared" si="1262"/>
        <v>1</v>
      </c>
      <c r="H516" s="142"/>
      <c r="I516" s="142"/>
      <c r="J516" s="149"/>
      <c r="K516" s="142"/>
      <c r="L516" s="142"/>
      <c r="M516" s="149"/>
      <c r="N516" s="142"/>
      <c r="O516" s="142"/>
      <c r="P516" s="149"/>
      <c r="Q516" s="142"/>
      <c r="R516" s="142"/>
      <c r="S516" s="149"/>
      <c r="T516" s="142"/>
      <c r="U516" s="142"/>
      <c r="V516" s="149"/>
      <c r="W516" s="142"/>
      <c r="X516" s="142"/>
      <c r="Y516" s="149"/>
      <c r="Z516" s="228">
        <f>Z515</f>
        <v>2659.5544800000002</v>
      </c>
      <c r="AA516" s="228">
        <f>AA515</f>
        <v>2659.5544800000002</v>
      </c>
      <c r="AB516" s="149"/>
      <c r="AC516" s="228"/>
      <c r="AD516" s="142"/>
      <c r="AE516" s="149"/>
      <c r="AF516" s="142"/>
      <c r="AG516" s="142"/>
      <c r="AH516" s="149"/>
      <c r="AI516" s="142"/>
      <c r="AJ516" s="142"/>
      <c r="AK516" s="149"/>
      <c r="AL516" s="142"/>
      <c r="AM516" s="142"/>
      <c r="AN516" s="149"/>
      <c r="AO516" s="142"/>
      <c r="AP516" s="142"/>
      <c r="AQ516" s="149"/>
      <c r="AR516" s="373"/>
    </row>
    <row r="517" spans="1:44" ht="40.5" customHeight="1" x14ac:dyDescent="0.25">
      <c r="A517" s="403"/>
      <c r="B517" s="379"/>
      <c r="C517" s="379"/>
      <c r="D517" s="182" t="s">
        <v>462</v>
      </c>
      <c r="E517" s="281">
        <f t="shared" si="1405"/>
        <v>0</v>
      </c>
      <c r="F517" s="281">
        <f t="shared" si="1406"/>
        <v>0</v>
      </c>
      <c r="G517" s="252" t="e">
        <f t="shared" si="1262"/>
        <v>#DIV/0!</v>
      </c>
      <c r="H517" s="142"/>
      <c r="I517" s="142"/>
      <c r="J517" s="149"/>
      <c r="K517" s="142"/>
      <c r="L517" s="142"/>
      <c r="M517" s="149"/>
      <c r="N517" s="142"/>
      <c r="O517" s="142"/>
      <c r="P517" s="149"/>
      <c r="Q517" s="142"/>
      <c r="R517" s="142"/>
      <c r="S517" s="149"/>
      <c r="T517" s="142"/>
      <c r="U517" s="142"/>
      <c r="V517" s="149"/>
      <c r="W517" s="142"/>
      <c r="X517" s="142"/>
      <c r="Y517" s="149"/>
      <c r="Z517" s="142"/>
      <c r="AA517" s="142"/>
      <c r="AB517" s="149"/>
      <c r="AC517" s="142"/>
      <c r="AD517" s="142"/>
      <c r="AE517" s="149"/>
      <c r="AF517" s="142"/>
      <c r="AG517" s="142"/>
      <c r="AH517" s="149"/>
      <c r="AI517" s="142"/>
      <c r="AJ517" s="142"/>
      <c r="AK517" s="149"/>
      <c r="AL517" s="142"/>
      <c r="AM517" s="142"/>
      <c r="AN517" s="149"/>
      <c r="AO517" s="142"/>
      <c r="AP517" s="142"/>
      <c r="AQ517" s="149"/>
      <c r="AR517" s="291"/>
    </row>
    <row r="518" spans="1:44" ht="40.5" customHeight="1" x14ac:dyDescent="0.25">
      <c r="A518" s="401" t="s">
        <v>471</v>
      </c>
      <c r="B518" s="377" t="s">
        <v>472</v>
      </c>
      <c r="C518" s="377" t="s">
        <v>465</v>
      </c>
      <c r="D518" s="150" t="s">
        <v>41</v>
      </c>
      <c r="E518" s="281">
        <f t="shared" si="1405"/>
        <v>0</v>
      </c>
      <c r="F518" s="281">
        <f t="shared" si="1406"/>
        <v>0</v>
      </c>
      <c r="G518" s="252" t="e">
        <f t="shared" si="1262"/>
        <v>#DIV/0!</v>
      </c>
      <c r="H518" s="146">
        <f>H519+H520+H521+H523</f>
        <v>0</v>
      </c>
      <c r="I518" s="146">
        <f t="shared" ref="I518" si="1419">I519+I520+I521</f>
        <v>0</v>
      </c>
      <c r="J518" s="146" t="e">
        <f>I518/H518*100</f>
        <v>#DIV/0!</v>
      </c>
      <c r="K518" s="146">
        <f t="shared" ref="K518:L518" si="1420">K519+K520+K521</f>
        <v>0</v>
      </c>
      <c r="L518" s="146">
        <f t="shared" si="1420"/>
        <v>0</v>
      </c>
      <c r="M518" s="146" t="e">
        <f>L518/K518*100</f>
        <v>#DIV/0!</v>
      </c>
      <c r="N518" s="146">
        <f t="shared" ref="N518:O518" si="1421">N519+N520+N521</f>
        <v>0</v>
      </c>
      <c r="O518" s="146">
        <f t="shared" si="1421"/>
        <v>0</v>
      </c>
      <c r="P518" s="146" t="e">
        <f>O518/N518*100</f>
        <v>#DIV/0!</v>
      </c>
      <c r="Q518" s="146">
        <f t="shared" ref="Q518:R518" si="1422">Q519+Q520+Q521</f>
        <v>0</v>
      </c>
      <c r="R518" s="146">
        <f t="shared" si="1422"/>
        <v>0</v>
      </c>
      <c r="S518" s="146" t="e">
        <f>R518/Q518*100</f>
        <v>#DIV/0!</v>
      </c>
      <c r="T518" s="146">
        <f t="shared" ref="T518:U518" si="1423">T519+T520+T521</f>
        <v>0</v>
      </c>
      <c r="U518" s="146">
        <f t="shared" si="1423"/>
        <v>0</v>
      </c>
      <c r="V518" s="146" t="e">
        <f>U518/T518*100</f>
        <v>#DIV/0!</v>
      </c>
      <c r="W518" s="146">
        <f t="shared" ref="W518:X518" si="1424">W519+W520+W521</f>
        <v>0</v>
      </c>
      <c r="X518" s="146">
        <f t="shared" si="1424"/>
        <v>0</v>
      </c>
      <c r="Y518" s="146" t="e">
        <f>X518/W518*100</f>
        <v>#DIV/0!</v>
      </c>
      <c r="Z518" s="146">
        <f t="shared" ref="Z518:AA518" si="1425">Z519+Z520+Z521</f>
        <v>0</v>
      </c>
      <c r="AA518" s="146">
        <f t="shared" si="1425"/>
        <v>0</v>
      </c>
      <c r="AB518" s="146" t="e">
        <f>AA518/Z518*100</f>
        <v>#DIV/0!</v>
      </c>
      <c r="AC518" s="146">
        <f t="shared" ref="AC518:AD518" si="1426">AC519+AC520+AC521</f>
        <v>0</v>
      </c>
      <c r="AD518" s="146">
        <f t="shared" si="1426"/>
        <v>0</v>
      </c>
      <c r="AE518" s="146" t="e">
        <f>AD518/AC518*100</f>
        <v>#DIV/0!</v>
      </c>
      <c r="AF518" s="146">
        <f t="shared" ref="AF518:AG518" si="1427">AF519+AF520+AF521</f>
        <v>0</v>
      </c>
      <c r="AG518" s="146">
        <f t="shared" si="1427"/>
        <v>0</v>
      </c>
      <c r="AH518" s="146" t="e">
        <f>AG518/AF518*100</f>
        <v>#DIV/0!</v>
      </c>
      <c r="AI518" s="146">
        <f t="shared" ref="AI518:AJ518" si="1428">AI519+AI520+AI521</f>
        <v>0</v>
      </c>
      <c r="AJ518" s="146">
        <f t="shared" si="1428"/>
        <v>0</v>
      </c>
      <c r="AK518" s="146" t="e">
        <f>AJ518/AI518*100</f>
        <v>#DIV/0!</v>
      </c>
      <c r="AL518" s="146">
        <f t="shared" ref="AL518:AM518" si="1429">AL519+AL520+AL521</f>
        <v>0</v>
      </c>
      <c r="AM518" s="146">
        <f t="shared" si="1429"/>
        <v>0</v>
      </c>
      <c r="AN518" s="146" t="e">
        <f>AM518/AL518*100</f>
        <v>#DIV/0!</v>
      </c>
      <c r="AO518" s="146">
        <f t="shared" ref="AO518:AP518" si="1430">AO519+AO520+AO521</f>
        <v>0</v>
      </c>
      <c r="AP518" s="146">
        <f t="shared" si="1430"/>
        <v>0</v>
      </c>
      <c r="AQ518" s="146" t="e">
        <f>AP518/AO518*100</f>
        <v>#DIV/0!</v>
      </c>
      <c r="AR518" s="372"/>
    </row>
    <row r="519" spans="1:44" ht="40.5" customHeight="1" x14ac:dyDescent="0.25">
      <c r="A519" s="402"/>
      <c r="B519" s="378"/>
      <c r="C519" s="378"/>
      <c r="D519" s="178" t="s">
        <v>37</v>
      </c>
      <c r="E519" s="281">
        <f t="shared" si="1405"/>
        <v>0</v>
      </c>
      <c r="F519" s="281">
        <f t="shared" si="1406"/>
        <v>0</v>
      </c>
      <c r="G519" s="252" t="e">
        <f t="shared" si="1262"/>
        <v>#DIV/0!</v>
      </c>
      <c r="H519" s="142"/>
      <c r="I519" s="142"/>
      <c r="J519" s="149"/>
      <c r="K519" s="142"/>
      <c r="L519" s="142"/>
      <c r="M519" s="149"/>
      <c r="N519" s="142"/>
      <c r="O519" s="142"/>
      <c r="P519" s="149"/>
      <c r="Q519" s="142"/>
      <c r="R519" s="142"/>
      <c r="S519" s="149"/>
      <c r="T519" s="142"/>
      <c r="U519" s="142"/>
      <c r="V519" s="149"/>
      <c r="W519" s="142"/>
      <c r="X519" s="142"/>
      <c r="Y519" s="149"/>
      <c r="Z519" s="142"/>
      <c r="AA519" s="142"/>
      <c r="AB519" s="149"/>
      <c r="AC519" s="142"/>
      <c r="AD519" s="142"/>
      <c r="AE519" s="149"/>
      <c r="AF519" s="142"/>
      <c r="AG519" s="142"/>
      <c r="AH519" s="149"/>
      <c r="AI519" s="142"/>
      <c r="AJ519" s="142"/>
      <c r="AK519" s="149"/>
      <c r="AL519" s="142"/>
      <c r="AM519" s="142"/>
      <c r="AN519" s="149"/>
      <c r="AO519" s="142"/>
      <c r="AP519" s="142"/>
      <c r="AQ519" s="149"/>
      <c r="AR519" s="373"/>
    </row>
    <row r="520" spans="1:44" ht="40.5" customHeight="1" x14ac:dyDescent="0.25">
      <c r="A520" s="402"/>
      <c r="B520" s="378"/>
      <c r="C520" s="378"/>
      <c r="D520" s="178" t="s">
        <v>2</v>
      </c>
      <c r="E520" s="281">
        <f t="shared" si="1405"/>
        <v>0</v>
      </c>
      <c r="F520" s="281">
        <f t="shared" si="1406"/>
        <v>0</v>
      </c>
      <c r="G520" s="252" t="e">
        <f t="shared" si="1262"/>
        <v>#DIV/0!</v>
      </c>
      <c r="H520" s="142"/>
      <c r="I520" s="142"/>
      <c r="J520" s="149"/>
      <c r="K520" s="142"/>
      <c r="L520" s="142"/>
      <c r="M520" s="149"/>
      <c r="N520" s="142"/>
      <c r="O520" s="142"/>
      <c r="P520" s="149"/>
      <c r="Q520" s="142"/>
      <c r="R520" s="142"/>
      <c r="S520" s="149"/>
      <c r="T520" s="142"/>
      <c r="U520" s="142"/>
      <c r="V520" s="149"/>
      <c r="W520" s="142"/>
      <c r="X520" s="142"/>
      <c r="Y520" s="149"/>
      <c r="Z520" s="142"/>
      <c r="AA520" s="142"/>
      <c r="AB520" s="149"/>
      <c r="AC520" s="142"/>
      <c r="AD520" s="142"/>
      <c r="AE520" s="149"/>
      <c r="AF520" s="142"/>
      <c r="AG520" s="142"/>
      <c r="AH520" s="149"/>
      <c r="AI520" s="142"/>
      <c r="AJ520" s="142"/>
      <c r="AK520" s="149"/>
      <c r="AL520" s="142"/>
      <c r="AM520" s="142"/>
      <c r="AN520" s="149"/>
      <c r="AO520" s="142"/>
      <c r="AP520" s="142"/>
      <c r="AQ520" s="149"/>
      <c r="AR520" s="373"/>
    </row>
    <row r="521" spans="1:44" ht="40.5" customHeight="1" x14ac:dyDescent="0.25">
      <c r="A521" s="402"/>
      <c r="B521" s="378"/>
      <c r="C521" s="378"/>
      <c r="D521" s="179" t="s">
        <v>43</v>
      </c>
      <c r="E521" s="281">
        <f t="shared" si="1405"/>
        <v>0</v>
      </c>
      <c r="F521" s="281">
        <f t="shared" si="1406"/>
        <v>0</v>
      </c>
      <c r="G521" s="252" t="e">
        <f t="shared" si="1262"/>
        <v>#DIV/0!</v>
      </c>
      <c r="H521" s="142"/>
      <c r="I521" s="142"/>
      <c r="J521" s="149"/>
      <c r="K521" s="142"/>
      <c r="L521" s="142"/>
      <c r="M521" s="149"/>
      <c r="N521" s="142"/>
      <c r="O521" s="142"/>
      <c r="P521" s="149"/>
      <c r="Q521" s="142"/>
      <c r="R521" s="142"/>
      <c r="S521" s="149"/>
      <c r="T521" s="142"/>
      <c r="U521" s="142"/>
      <c r="V521" s="149"/>
      <c r="W521" s="142"/>
      <c r="X521" s="142"/>
      <c r="Y521" s="149"/>
      <c r="Z521" s="142"/>
      <c r="AA521" s="142"/>
      <c r="AB521" s="149"/>
      <c r="AC521" s="228">
        <f>1159-1159</f>
        <v>0</v>
      </c>
      <c r="AD521" s="142"/>
      <c r="AE521" s="149"/>
      <c r="AF521" s="142"/>
      <c r="AG521" s="142"/>
      <c r="AH521" s="149"/>
      <c r="AI521" s="142"/>
      <c r="AJ521" s="142"/>
      <c r="AK521" s="149"/>
      <c r="AL521" s="142"/>
      <c r="AM521" s="142"/>
      <c r="AN521" s="149"/>
      <c r="AO521" s="142"/>
      <c r="AP521" s="142"/>
      <c r="AQ521" s="149"/>
      <c r="AR521" s="373"/>
    </row>
    <row r="522" spans="1:44" ht="40.5" customHeight="1" x14ac:dyDescent="0.25">
      <c r="A522" s="402"/>
      <c r="B522" s="378"/>
      <c r="C522" s="378"/>
      <c r="D522" s="182" t="s">
        <v>355</v>
      </c>
      <c r="E522" s="281">
        <f t="shared" si="1405"/>
        <v>0</v>
      </c>
      <c r="F522" s="281">
        <f t="shared" si="1406"/>
        <v>0</v>
      </c>
      <c r="G522" s="252" t="e">
        <f t="shared" ref="G522:G595" si="1431">F522/E522</f>
        <v>#DIV/0!</v>
      </c>
      <c r="H522" s="142"/>
      <c r="I522" s="142"/>
      <c r="J522" s="149"/>
      <c r="K522" s="142"/>
      <c r="L522" s="142"/>
      <c r="M522" s="149"/>
      <c r="N522" s="142"/>
      <c r="O522" s="142"/>
      <c r="P522" s="149"/>
      <c r="Q522" s="142"/>
      <c r="R522" s="142"/>
      <c r="S522" s="149"/>
      <c r="T522" s="142"/>
      <c r="U522" s="142"/>
      <c r="V522" s="149"/>
      <c r="W522" s="142"/>
      <c r="X522" s="142"/>
      <c r="Y522" s="149"/>
      <c r="Z522" s="142"/>
      <c r="AA522" s="142"/>
      <c r="AB522" s="149"/>
      <c r="AC522" s="228">
        <f>AC521</f>
        <v>0</v>
      </c>
      <c r="AD522" s="142"/>
      <c r="AE522" s="149"/>
      <c r="AF522" s="142"/>
      <c r="AG522" s="142"/>
      <c r="AH522" s="149"/>
      <c r="AI522" s="142"/>
      <c r="AJ522" s="142"/>
      <c r="AK522" s="149"/>
      <c r="AL522" s="142"/>
      <c r="AM522" s="142"/>
      <c r="AN522" s="149"/>
      <c r="AO522" s="142"/>
      <c r="AP522" s="142"/>
      <c r="AQ522" s="149"/>
      <c r="AR522" s="373"/>
    </row>
    <row r="523" spans="1:44" ht="40.5" customHeight="1" x14ac:dyDescent="0.25">
      <c r="A523" s="403"/>
      <c r="B523" s="379"/>
      <c r="C523" s="379"/>
      <c r="D523" s="182" t="s">
        <v>462</v>
      </c>
      <c r="E523" s="281">
        <f t="shared" si="1405"/>
        <v>0</v>
      </c>
      <c r="F523" s="281">
        <f t="shared" si="1406"/>
        <v>0</v>
      </c>
      <c r="G523" s="252" t="e">
        <f t="shared" si="1431"/>
        <v>#DIV/0!</v>
      </c>
      <c r="H523" s="142"/>
      <c r="I523" s="142"/>
      <c r="J523" s="149"/>
      <c r="K523" s="142"/>
      <c r="L523" s="142"/>
      <c r="M523" s="149"/>
      <c r="N523" s="142"/>
      <c r="O523" s="142"/>
      <c r="P523" s="149"/>
      <c r="Q523" s="142"/>
      <c r="R523" s="142"/>
      <c r="S523" s="149"/>
      <c r="T523" s="142"/>
      <c r="U523" s="142"/>
      <c r="V523" s="149"/>
      <c r="W523" s="142"/>
      <c r="X523" s="142"/>
      <c r="Y523" s="149"/>
      <c r="Z523" s="142"/>
      <c r="AA523" s="142"/>
      <c r="AB523" s="149"/>
      <c r="AC523" s="142"/>
      <c r="AD523" s="142"/>
      <c r="AE523" s="149"/>
      <c r="AF523" s="142"/>
      <c r="AG523" s="142"/>
      <c r="AH523" s="149"/>
      <c r="AI523" s="142"/>
      <c r="AJ523" s="142"/>
      <c r="AK523" s="149"/>
      <c r="AL523" s="142"/>
      <c r="AM523" s="142"/>
      <c r="AN523" s="149"/>
      <c r="AO523" s="142"/>
      <c r="AP523" s="142"/>
      <c r="AQ523" s="149"/>
      <c r="AR523" s="291"/>
    </row>
    <row r="524" spans="1:44" ht="40.5" customHeight="1" x14ac:dyDescent="0.25">
      <c r="A524" s="401" t="s">
        <v>473</v>
      </c>
      <c r="B524" s="377" t="s">
        <v>541</v>
      </c>
      <c r="C524" s="377" t="s">
        <v>465</v>
      </c>
      <c r="D524" s="150" t="s">
        <v>41</v>
      </c>
      <c r="E524" s="281">
        <f t="shared" si="1405"/>
        <v>291.70800000000003</v>
      </c>
      <c r="F524" s="281">
        <f t="shared" si="1406"/>
        <v>0</v>
      </c>
      <c r="G524" s="252">
        <f t="shared" si="1431"/>
        <v>0</v>
      </c>
      <c r="H524" s="146">
        <f>H525+H526+H527+H529</f>
        <v>0</v>
      </c>
      <c r="I524" s="146">
        <f t="shared" ref="I524" si="1432">I525+I526+I527</f>
        <v>0</v>
      </c>
      <c r="J524" s="146" t="e">
        <f>I524/H524*100</f>
        <v>#DIV/0!</v>
      </c>
      <c r="K524" s="146">
        <f t="shared" ref="K524:L524" si="1433">K525+K526+K527</f>
        <v>0</v>
      </c>
      <c r="L524" s="146">
        <f t="shared" si="1433"/>
        <v>0</v>
      </c>
      <c r="M524" s="146" t="e">
        <f>L524/K524*100</f>
        <v>#DIV/0!</v>
      </c>
      <c r="N524" s="146">
        <f t="shared" ref="N524:O524" si="1434">N525+N526+N527</f>
        <v>0</v>
      </c>
      <c r="O524" s="146">
        <f t="shared" si="1434"/>
        <v>0</v>
      </c>
      <c r="P524" s="146" t="e">
        <f>O524/N524*100</f>
        <v>#DIV/0!</v>
      </c>
      <c r="Q524" s="146">
        <f t="shared" ref="Q524:R524" si="1435">Q525+Q526+Q527</f>
        <v>0</v>
      </c>
      <c r="R524" s="146">
        <f t="shared" si="1435"/>
        <v>0</v>
      </c>
      <c r="S524" s="146" t="e">
        <f>R524/Q524*100</f>
        <v>#DIV/0!</v>
      </c>
      <c r="T524" s="146">
        <f t="shared" ref="T524:U524" si="1436">T525+T526+T527</f>
        <v>0</v>
      </c>
      <c r="U524" s="146">
        <f t="shared" si="1436"/>
        <v>0</v>
      </c>
      <c r="V524" s="146" t="e">
        <f>U524/T524*100</f>
        <v>#DIV/0!</v>
      </c>
      <c r="W524" s="146">
        <f t="shared" ref="W524:X524" si="1437">W525+W526+W527</f>
        <v>0</v>
      </c>
      <c r="X524" s="146">
        <f t="shared" si="1437"/>
        <v>0</v>
      </c>
      <c r="Y524" s="146" t="e">
        <f>X524/W524*100</f>
        <v>#DIV/0!</v>
      </c>
      <c r="Z524" s="146">
        <f t="shared" ref="Z524:AA524" si="1438">Z525+Z526+Z527</f>
        <v>0</v>
      </c>
      <c r="AA524" s="146">
        <f t="shared" si="1438"/>
        <v>0</v>
      </c>
      <c r="AB524" s="146" t="e">
        <f>AA524/Z524*100</f>
        <v>#DIV/0!</v>
      </c>
      <c r="AC524" s="146">
        <f t="shared" ref="AC524:AD524" si="1439">AC525+AC526+AC527</f>
        <v>291.70800000000003</v>
      </c>
      <c r="AD524" s="146">
        <f t="shared" si="1439"/>
        <v>0</v>
      </c>
      <c r="AE524" s="146">
        <f>AD524/AC524*100</f>
        <v>0</v>
      </c>
      <c r="AF524" s="146">
        <f t="shared" ref="AF524:AG524" si="1440">AF525+AF526+AF527</f>
        <v>0</v>
      </c>
      <c r="AG524" s="146">
        <f t="shared" si="1440"/>
        <v>0</v>
      </c>
      <c r="AH524" s="146" t="e">
        <f>AG524/AF524*100</f>
        <v>#DIV/0!</v>
      </c>
      <c r="AI524" s="146">
        <f t="shared" ref="AI524:AJ524" si="1441">AI525+AI526+AI527</f>
        <v>0</v>
      </c>
      <c r="AJ524" s="146">
        <f t="shared" si="1441"/>
        <v>0</v>
      </c>
      <c r="AK524" s="146" t="e">
        <f>AJ524/AI524*100</f>
        <v>#DIV/0!</v>
      </c>
      <c r="AL524" s="146">
        <f t="shared" ref="AL524:AM524" si="1442">AL525+AL526+AL527</f>
        <v>0</v>
      </c>
      <c r="AM524" s="146">
        <f t="shared" si="1442"/>
        <v>0</v>
      </c>
      <c r="AN524" s="146" t="e">
        <f>AM524/AL524*100</f>
        <v>#DIV/0!</v>
      </c>
      <c r="AO524" s="146">
        <f t="shared" ref="AO524:AP524" si="1443">AO525+AO526+AO527</f>
        <v>0</v>
      </c>
      <c r="AP524" s="146">
        <f t="shared" si="1443"/>
        <v>0</v>
      </c>
      <c r="AQ524" s="146" t="e">
        <f>AP524/AO524*100</f>
        <v>#DIV/0!</v>
      </c>
      <c r="AR524" s="372"/>
    </row>
    <row r="525" spans="1:44" ht="40.5" customHeight="1" x14ac:dyDescent="0.25">
      <c r="A525" s="402"/>
      <c r="B525" s="378"/>
      <c r="C525" s="378"/>
      <c r="D525" s="178" t="s">
        <v>37</v>
      </c>
      <c r="E525" s="281">
        <f t="shared" si="1405"/>
        <v>0</v>
      </c>
      <c r="F525" s="281">
        <f t="shared" si="1406"/>
        <v>0</v>
      </c>
      <c r="G525" s="252" t="e">
        <f t="shared" si="1431"/>
        <v>#DIV/0!</v>
      </c>
      <c r="H525" s="142"/>
      <c r="I525" s="142"/>
      <c r="J525" s="149"/>
      <c r="K525" s="142"/>
      <c r="L525" s="142"/>
      <c r="M525" s="149"/>
      <c r="N525" s="142"/>
      <c r="O525" s="142"/>
      <c r="P525" s="149"/>
      <c r="Q525" s="142"/>
      <c r="R525" s="142"/>
      <c r="S525" s="149"/>
      <c r="T525" s="142"/>
      <c r="U525" s="142"/>
      <c r="V525" s="149"/>
      <c r="W525" s="142"/>
      <c r="X525" s="142"/>
      <c r="Y525" s="149"/>
      <c r="Z525" s="142"/>
      <c r="AA525" s="142"/>
      <c r="AB525" s="149"/>
      <c r="AC525" s="142"/>
      <c r="AD525" s="142"/>
      <c r="AE525" s="149"/>
      <c r="AF525" s="142"/>
      <c r="AG525" s="142"/>
      <c r="AH525" s="149"/>
      <c r="AI525" s="142"/>
      <c r="AJ525" s="142"/>
      <c r="AK525" s="149"/>
      <c r="AL525" s="142"/>
      <c r="AM525" s="142"/>
      <c r="AN525" s="149"/>
      <c r="AO525" s="142"/>
      <c r="AP525" s="142"/>
      <c r="AQ525" s="149"/>
      <c r="AR525" s="373"/>
    </row>
    <row r="526" spans="1:44" ht="40.5" customHeight="1" x14ac:dyDescent="0.25">
      <c r="A526" s="402"/>
      <c r="B526" s="378"/>
      <c r="C526" s="378"/>
      <c r="D526" s="178" t="s">
        <v>2</v>
      </c>
      <c r="E526" s="281">
        <f t="shared" si="1405"/>
        <v>0</v>
      </c>
      <c r="F526" s="281">
        <f t="shared" si="1406"/>
        <v>0</v>
      </c>
      <c r="G526" s="252" t="e">
        <f t="shared" si="1431"/>
        <v>#DIV/0!</v>
      </c>
      <c r="H526" s="142"/>
      <c r="I526" s="142"/>
      <c r="J526" s="149"/>
      <c r="K526" s="142"/>
      <c r="L526" s="142"/>
      <c r="M526" s="149"/>
      <c r="N526" s="142"/>
      <c r="O526" s="142"/>
      <c r="P526" s="149"/>
      <c r="Q526" s="142"/>
      <c r="R526" s="142"/>
      <c r="S526" s="149"/>
      <c r="T526" s="142"/>
      <c r="U526" s="142"/>
      <c r="V526" s="149"/>
      <c r="W526" s="142"/>
      <c r="X526" s="142"/>
      <c r="Y526" s="149"/>
      <c r="Z526" s="142"/>
      <c r="AA526" s="142"/>
      <c r="AB526" s="149"/>
      <c r="AC526" s="142"/>
      <c r="AD526" s="142"/>
      <c r="AE526" s="149"/>
      <c r="AF526" s="142"/>
      <c r="AG526" s="142"/>
      <c r="AH526" s="149"/>
      <c r="AI526" s="142"/>
      <c r="AJ526" s="142"/>
      <c r="AK526" s="149"/>
      <c r="AL526" s="142"/>
      <c r="AM526" s="142"/>
      <c r="AN526" s="149"/>
      <c r="AO526" s="142"/>
      <c r="AP526" s="142"/>
      <c r="AQ526" s="149"/>
      <c r="AR526" s="373"/>
    </row>
    <row r="527" spans="1:44" ht="40.5" customHeight="1" x14ac:dyDescent="0.25">
      <c r="A527" s="402"/>
      <c r="B527" s="378"/>
      <c r="C527" s="378"/>
      <c r="D527" s="179" t="s">
        <v>43</v>
      </c>
      <c r="E527" s="281">
        <f t="shared" si="1405"/>
        <v>291.70800000000003</v>
      </c>
      <c r="F527" s="281">
        <f t="shared" si="1406"/>
        <v>0</v>
      </c>
      <c r="G527" s="252">
        <f t="shared" si="1431"/>
        <v>0</v>
      </c>
      <c r="H527" s="142"/>
      <c r="I527" s="142"/>
      <c r="J527" s="149"/>
      <c r="K527" s="142"/>
      <c r="L527" s="142"/>
      <c r="M527" s="149"/>
      <c r="N527" s="142"/>
      <c r="O527" s="142"/>
      <c r="P527" s="149"/>
      <c r="Q527" s="142"/>
      <c r="R527" s="142"/>
      <c r="S527" s="149"/>
      <c r="T527" s="142"/>
      <c r="U527" s="142"/>
      <c r="V527" s="149"/>
      <c r="W527" s="142"/>
      <c r="X527" s="142"/>
      <c r="Y527" s="149"/>
      <c r="Z527" s="142"/>
      <c r="AA527" s="142"/>
      <c r="AB527" s="149"/>
      <c r="AC527" s="228">
        <v>291.70800000000003</v>
      </c>
      <c r="AD527" s="142"/>
      <c r="AE527" s="149"/>
      <c r="AF527" s="142"/>
      <c r="AG527" s="142"/>
      <c r="AH527" s="149"/>
      <c r="AI527" s="142"/>
      <c r="AJ527" s="142"/>
      <c r="AK527" s="149"/>
      <c r="AL527" s="142"/>
      <c r="AM527" s="142"/>
      <c r="AN527" s="149"/>
      <c r="AO527" s="142"/>
      <c r="AP527" s="142"/>
      <c r="AQ527" s="149"/>
      <c r="AR527" s="373"/>
    </row>
    <row r="528" spans="1:44" ht="40.5" customHeight="1" x14ac:dyDescent="0.25">
      <c r="A528" s="402"/>
      <c r="B528" s="378"/>
      <c r="C528" s="378"/>
      <c r="D528" s="182" t="s">
        <v>355</v>
      </c>
      <c r="E528" s="281">
        <f t="shared" si="1405"/>
        <v>291.70800000000003</v>
      </c>
      <c r="F528" s="281">
        <f t="shared" si="1406"/>
        <v>0</v>
      </c>
      <c r="G528" s="252">
        <f t="shared" si="1431"/>
        <v>0</v>
      </c>
      <c r="H528" s="142"/>
      <c r="I528" s="142"/>
      <c r="J528" s="149"/>
      <c r="K528" s="142"/>
      <c r="L528" s="142"/>
      <c r="M528" s="149"/>
      <c r="N528" s="142"/>
      <c r="O528" s="142"/>
      <c r="P528" s="149"/>
      <c r="Q528" s="142"/>
      <c r="R528" s="142"/>
      <c r="S528" s="149"/>
      <c r="T528" s="142"/>
      <c r="U528" s="142"/>
      <c r="V528" s="149"/>
      <c r="W528" s="142"/>
      <c r="X528" s="142"/>
      <c r="Y528" s="149"/>
      <c r="Z528" s="142"/>
      <c r="AA528" s="142"/>
      <c r="AB528" s="149"/>
      <c r="AC528" s="228">
        <f>AC527</f>
        <v>291.70800000000003</v>
      </c>
      <c r="AD528" s="142"/>
      <c r="AE528" s="149"/>
      <c r="AF528" s="142"/>
      <c r="AG528" s="142"/>
      <c r="AH528" s="149"/>
      <c r="AI528" s="142"/>
      <c r="AJ528" s="142"/>
      <c r="AK528" s="149"/>
      <c r="AL528" s="142"/>
      <c r="AM528" s="142"/>
      <c r="AN528" s="149"/>
      <c r="AO528" s="142"/>
      <c r="AP528" s="142"/>
      <c r="AQ528" s="149"/>
      <c r="AR528" s="373"/>
    </row>
    <row r="529" spans="1:44" ht="40.5" customHeight="1" x14ac:dyDescent="0.25">
      <c r="A529" s="403"/>
      <c r="B529" s="379"/>
      <c r="C529" s="379"/>
      <c r="D529" s="182" t="s">
        <v>462</v>
      </c>
      <c r="E529" s="281">
        <f t="shared" si="1405"/>
        <v>0</v>
      </c>
      <c r="F529" s="281">
        <f t="shared" si="1406"/>
        <v>0</v>
      </c>
      <c r="G529" s="252" t="e">
        <f t="shared" si="1431"/>
        <v>#DIV/0!</v>
      </c>
      <c r="H529" s="142"/>
      <c r="I529" s="142"/>
      <c r="J529" s="149"/>
      <c r="K529" s="142"/>
      <c r="L529" s="142"/>
      <c r="M529" s="149"/>
      <c r="N529" s="142"/>
      <c r="O529" s="142"/>
      <c r="P529" s="149"/>
      <c r="Q529" s="142"/>
      <c r="R529" s="142"/>
      <c r="S529" s="149"/>
      <c r="T529" s="142"/>
      <c r="U529" s="142"/>
      <c r="V529" s="149"/>
      <c r="W529" s="142"/>
      <c r="X529" s="142"/>
      <c r="Y529" s="149"/>
      <c r="Z529" s="142"/>
      <c r="AA529" s="142"/>
      <c r="AB529" s="149"/>
      <c r="AC529" s="142"/>
      <c r="AD529" s="142"/>
      <c r="AE529" s="149"/>
      <c r="AF529" s="142"/>
      <c r="AG529" s="142"/>
      <c r="AH529" s="149"/>
      <c r="AI529" s="142"/>
      <c r="AJ529" s="142"/>
      <c r="AK529" s="149"/>
      <c r="AL529" s="142"/>
      <c r="AM529" s="142"/>
      <c r="AN529" s="149"/>
      <c r="AO529" s="142"/>
      <c r="AP529" s="142"/>
      <c r="AQ529" s="149"/>
      <c r="AR529" s="291"/>
    </row>
    <row r="530" spans="1:44" ht="33.75" customHeight="1" x14ac:dyDescent="0.25">
      <c r="A530" s="401" t="s">
        <v>474</v>
      </c>
      <c r="B530" s="377" t="s">
        <v>475</v>
      </c>
      <c r="C530" s="377" t="s">
        <v>465</v>
      </c>
      <c r="D530" s="150" t="s">
        <v>41</v>
      </c>
      <c r="E530" s="281">
        <f t="shared" si="1405"/>
        <v>0</v>
      </c>
      <c r="F530" s="281">
        <f t="shared" si="1406"/>
        <v>0</v>
      </c>
      <c r="G530" s="252" t="e">
        <f t="shared" si="1431"/>
        <v>#DIV/0!</v>
      </c>
      <c r="H530" s="146">
        <f>H531+H532+H533+H535</f>
        <v>0</v>
      </c>
      <c r="I530" s="146">
        <f t="shared" ref="I530" si="1444">I531+I532+I533</f>
        <v>0</v>
      </c>
      <c r="J530" s="146" t="e">
        <f>I530/H530*100</f>
        <v>#DIV/0!</v>
      </c>
      <c r="K530" s="146">
        <f t="shared" ref="K530:L530" si="1445">K531+K532+K533</f>
        <v>0</v>
      </c>
      <c r="L530" s="146">
        <f t="shared" si="1445"/>
        <v>0</v>
      </c>
      <c r="M530" s="146" t="e">
        <f>L530/K530*100</f>
        <v>#DIV/0!</v>
      </c>
      <c r="N530" s="146">
        <f t="shared" ref="N530:O530" si="1446">N531+N532+N533</f>
        <v>0</v>
      </c>
      <c r="O530" s="146">
        <f t="shared" si="1446"/>
        <v>0</v>
      </c>
      <c r="P530" s="146" t="e">
        <f>O530/N530*100</f>
        <v>#DIV/0!</v>
      </c>
      <c r="Q530" s="146">
        <f t="shared" ref="Q530:R530" si="1447">Q531+Q532+Q533</f>
        <v>0</v>
      </c>
      <c r="R530" s="146">
        <f t="shared" si="1447"/>
        <v>0</v>
      </c>
      <c r="S530" s="146" t="e">
        <f>R530/Q530*100</f>
        <v>#DIV/0!</v>
      </c>
      <c r="T530" s="146">
        <f t="shared" ref="T530:U530" si="1448">T531+T532+T533</f>
        <v>0</v>
      </c>
      <c r="U530" s="146">
        <f t="shared" si="1448"/>
        <v>0</v>
      </c>
      <c r="V530" s="146" t="e">
        <f>U530/T530*100</f>
        <v>#DIV/0!</v>
      </c>
      <c r="W530" s="146">
        <f t="shared" ref="W530:X530" si="1449">W531+W532+W533</f>
        <v>0</v>
      </c>
      <c r="X530" s="146">
        <f t="shared" si="1449"/>
        <v>0</v>
      </c>
      <c r="Y530" s="146" t="e">
        <f>X530/W530*100</f>
        <v>#DIV/0!</v>
      </c>
      <c r="Z530" s="146">
        <f t="shared" ref="Z530:AA530" si="1450">Z531+Z532+Z533</f>
        <v>0</v>
      </c>
      <c r="AA530" s="146">
        <f t="shared" si="1450"/>
        <v>0</v>
      </c>
      <c r="AB530" s="146" t="e">
        <f>AA530/Z530*100</f>
        <v>#DIV/0!</v>
      </c>
      <c r="AC530" s="146">
        <f t="shared" ref="AC530:AD530" si="1451">AC531+AC532+AC533</f>
        <v>0</v>
      </c>
      <c r="AD530" s="146">
        <f t="shared" si="1451"/>
        <v>0</v>
      </c>
      <c r="AE530" s="146" t="e">
        <f>AD530/AC530*100</f>
        <v>#DIV/0!</v>
      </c>
      <c r="AF530" s="146">
        <f t="shared" ref="AF530:AG530" si="1452">AF531+AF532+AF533</f>
        <v>0</v>
      </c>
      <c r="AG530" s="146">
        <f t="shared" si="1452"/>
        <v>0</v>
      </c>
      <c r="AH530" s="146" t="e">
        <f>AG530/AF530*100</f>
        <v>#DIV/0!</v>
      </c>
      <c r="AI530" s="146">
        <f t="shared" ref="AI530:AJ530" si="1453">AI531+AI532+AI533</f>
        <v>0</v>
      </c>
      <c r="AJ530" s="146">
        <f t="shared" si="1453"/>
        <v>0</v>
      </c>
      <c r="AK530" s="146" t="e">
        <f>AJ530/AI530*100</f>
        <v>#DIV/0!</v>
      </c>
      <c r="AL530" s="146">
        <f t="shared" ref="AL530:AM530" si="1454">AL531+AL532+AL533</f>
        <v>0</v>
      </c>
      <c r="AM530" s="146">
        <f t="shared" si="1454"/>
        <v>0</v>
      </c>
      <c r="AN530" s="146" t="e">
        <f>AM530/AL530*100</f>
        <v>#DIV/0!</v>
      </c>
      <c r="AO530" s="146">
        <f t="shared" ref="AO530:AP530" si="1455">AO531+AO532+AO533</f>
        <v>0</v>
      </c>
      <c r="AP530" s="146">
        <f t="shared" si="1455"/>
        <v>0</v>
      </c>
      <c r="AQ530" s="146" t="e">
        <f>AP530/AO530*100</f>
        <v>#DIV/0!</v>
      </c>
      <c r="AR530" s="372"/>
    </row>
    <row r="531" spans="1:44" ht="33.75" customHeight="1" x14ac:dyDescent="0.25">
      <c r="A531" s="402"/>
      <c r="B531" s="378"/>
      <c r="C531" s="378"/>
      <c r="D531" s="178" t="s">
        <v>37</v>
      </c>
      <c r="E531" s="281">
        <f t="shared" si="1405"/>
        <v>0</v>
      </c>
      <c r="F531" s="281">
        <f t="shared" si="1406"/>
        <v>0</v>
      </c>
      <c r="G531" s="252" t="e">
        <f t="shared" si="1431"/>
        <v>#DIV/0!</v>
      </c>
      <c r="H531" s="142"/>
      <c r="I531" s="142"/>
      <c r="J531" s="149"/>
      <c r="K531" s="142"/>
      <c r="L531" s="142"/>
      <c r="M531" s="149"/>
      <c r="N531" s="142"/>
      <c r="O531" s="142"/>
      <c r="P531" s="149"/>
      <c r="Q531" s="142"/>
      <c r="R531" s="142"/>
      <c r="S531" s="149"/>
      <c r="T531" s="142"/>
      <c r="U531" s="142"/>
      <c r="V531" s="149"/>
      <c r="W531" s="142"/>
      <c r="X531" s="142"/>
      <c r="Y531" s="149"/>
      <c r="Z531" s="142"/>
      <c r="AA531" s="142"/>
      <c r="AB531" s="149"/>
      <c r="AC531" s="142"/>
      <c r="AD531" s="142"/>
      <c r="AE531" s="149"/>
      <c r="AF531" s="142"/>
      <c r="AG531" s="142"/>
      <c r="AH531" s="149"/>
      <c r="AI531" s="142"/>
      <c r="AJ531" s="142"/>
      <c r="AK531" s="149"/>
      <c r="AL531" s="142"/>
      <c r="AM531" s="142"/>
      <c r="AN531" s="149"/>
      <c r="AO531" s="142"/>
      <c r="AP531" s="142"/>
      <c r="AQ531" s="149"/>
      <c r="AR531" s="373"/>
    </row>
    <row r="532" spans="1:44" ht="33.75" customHeight="1" x14ac:dyDescent="0.25">
      <c r="A532" s="402"/>
      <c r="B532" s="378"/>
      <c r="C532" s="378"/>
      <c r="D532" s="178" t="s">
        <v>2</v>
      </c>
      <c r="E532" s="281">
        <f t="shared" si="1405"/>
        <v>0</v>
      </c>
      <c r="F532" s="281">
        <f t="shared" si="1406"/>
        <v>0</v>
      </c>
      <c r="G532" s="252" t="e">
        <f t="shared" si="1431"/>
        <v>#DIV/0!</v>
      </c>
      <c r="H532" s="142"/>
      <c r="I532" s="142"/>
      <c r="J532" s="149"/>
      <c r="K532" s="142"/>
      <c r="L532" s="142"/>
      <c r="M532" s="149"/>
      <c r="N532" s="142"/>
      <c r="O532" s="142"/>
      <c r="P532" s="149"/>
      <c r="Q532" s="142"/>
      <c r="R532" s="142"/>
      <c r="S532" s="149"/>
      <c r="T532" s="142"/>
      <c r="U532" s="142"/>
      <c r="V532" s="149"/>
      <c r="W532" s="142"/>
      <c r="X532" s="142"/>
      <c r="Y532" s="149"/>
      <c r="Z532" s="142"/>
      <c r="AA532" s="142"/>
      <c r="AB532" s="149"/>
      <c r="AC532" s="142"/>
      <c r="AD532" s="142"/>
      <c r="AE532" s="149"/>
      <c r="AF532" s="142"/>
      <c r="AG532" s="142"/>
      <c r="AH532" s="149"/>
      <c r="AI532" s="142"/>
      <c r="AJ532" s="142"/>
      <c r="AK532" s="149"/>
      <c r="AL532" s="142"/>
      <c r="AM532" s="142"/>
      <c r="AN532" s="149"/>
      <c r="AO532" s="142"/>
      <c r="AP532" s="142"/>
      <c r="AQ532" s="149"/>
      <c r="AR532" s="373"/>
    </row>
    <row r="533" spans="1:44" ht="33.75" customHeight="1" x14ac:dyDescent="0.25">
      <c r="A533" s="402"/>
      <c r="B533" s="378"/>
      <c r="C533" s="378"/>
      <c r="D533" s="179" t="s">
        <v>43</v>
      </c>
      <c r="E533" s="281">
        <f t="shared" si="1405"/>
        <v>0</v>
      </c>
      <c r="F533" s="281">
        <f t="shared" si="1406"/>
        <v>0</v>
      </c>
      <c r="G533" s="252" t="e">
        <f t="shared" si="1431"/>
        <v>#DIV/0!</v>
      </c>
      <c r="H533" s="142"/>
      <c r="I533" s="142"/>
      <c r="J533" s="149"/>
      <c r="K533" s="142"/>
      <c r="L533" s="142"/>
      <c r="M533" s="149"/>
      <c r="N533" s="142"/>
      <c r="O533" s="142"/>
      <c r="P533" s="149"/>
      <c r="Q533" s="142"/>
      <c r="R533" s="142"/>
      <c r="S533" s="149"/>
      <c r="T533" s="142"/>
      <c r="U533" s="142"/>
      <c r="V533" s="149"/>
      <c r="W533" s="142"/>
      <c r="X533" s="142"/>
      <c r="Y533" s="149"/>
      <c r="Z533" s="142"/>
      <c r="AA533" s="142"/>
      <c r="AB533" s="149"/>
      <c r="AC533" s="228">
        <f>1412.9-1412.9</f>
        <v>0</v>
      </c>
      <c r="AD533" s="142"/>
      <c r="AE533" s="149"/>
      <c r="AF533" s="142"/>
      <c r="AG533" s="142"/>
      <c r="AH533" s="149"/>
      <c r="AI533" s="142"/>
      <c r="AJ533" s="142"/>
      <c r="AK533" s="149"/>
      <c r="AL533" s="142"/>
      <c r="AM533" s="142"/>
      <c r="AN533" s="149"/>
      <c r="AO533" s="142"/>
      <c r="AP533" s="142"/>
      <c r="AQ533" s="149"/>
      <c r="AR533" s="373"/>
    </row>
    <row r="534" spans="1:44" ht="33.75" customHeight="1" x14ac:dyDescent="0.25">
      <c r="A534" s="402"/>
      <c r="B534" s="378"/>
      <c r="C534" s="378"/>
      <c r="D534" s="182" t="s">
        <v>355</v>
      </c>
      <c r="E534" s="281">
        <f t="shared" si="1405"/>
        <v>0</v>
      </c>
      <c r="F534" s="281">
        <f t="shared" si="1406"/>
        <v>0</v>
      </c>
      <c r="G534" s="252" t="e">
        <f t="shared" si="1431"/>
        <v>#DIV/0!</v>
      </c>
      <c r="H534" s="142"/>
      <c r="I534" s="142"/>
      <c r="J534" s="149"/>
      <c r="K534" s="142"/>
      <c r="L534" s="142"/>
      <c r="M534" s="149"/>
      <c r="N534" s="142"/>
      <c r="O534" s="142"/>
      <c r="P534" s="149"/>
      <c r="Q534" s="142"/>
      <c r="R534" s="142"/>
      <c r="S534" s="149"/>
      <c r="T534" s="142"/>
      <c r="U534" s="142"/>
      <c r="V534" s="149"/>
      <c r="W534" s="142"/>
      <c r="X534" s="142"/>
      <c r="Y534" s="149"/>
      <c r="Z534" s="142"/>
      <c r="AA534" s="142"/>
      <c r="AB534" s="149"/>
      <c r="AC534" s="228">
        <f>AC533</f>
        <v>0</v>
      </c>
      <c r="AD534" s="142"/>
      <c r="AE534" s="149"/>
      <c r="AF534" s="142"/>
      <c r="AG534" s="142"/>
      <c r="AH534" s="149"/>
      <c r="AI534" s="142"/>
      <c r="AJ534" s="142"/>
      <c r="AK534" s="149"/>
      <c r="AL534" s="142"/>
      <c r="AM534" s="142"/>
      <c r="AN534" s="149"/>
      <c r="AO534" s="142"/>
      <c r="AP534" s="142"/>
      <c r="AQ534" s="149"/>
      <c r="AR534" s="373"/>
    </row>
    <row r="535" spans="1:44" ht="33.75" customHeight="1" x14ac:dyDescent="0.25">
      <c r="A535" s="403"/>
      <c r="B535" s="379"/>
      <c r="C535" s="379"/>
      <c r="D535" s="182" t="s">
        <v>462</v>
      </c>
      <c r="E535" s="281">
        <f t="shared" si="1405"/>
        <v>0</v>
      </c>
      <c r="F535" s="281">
        <f t="shared" si="1406"/>
        <v>0</v>
      </c>
      <c r="G535" s="252" t="e">
        <f t="shared" si="1431"/>
        <v>#DIV/0!</v>
      </c>
      <c r="H535" s="142"/>
      <c r="I535" s="142"/>
      <c r="J535" s="149"/>
      <c r="K535" s="142"/>
      <c r="L535" s="142"/>
      <c r="M535" s="149"/>
      <c r="N535" s="142"/>
      <c r="O535" s="142"/>
      <c r="P535" s="149"/>
      <c r="Q535" s="142"/>
      <c r="R535" s="142"/>
      <c r="S535" s="149"/>
      <c r="T535" s="142"/>
      <c r="U535" s="142"/>
      <c r="V535" s="149"/>
      <c r="W535" s="142"/>
      <c r="X535" s="142"/>
      <c r="Y535" s="149"/>
      <c r="Z535" s="142"/>
      <c r="AA535" s="142"/>
      <c r="AB535" s="149"/>
      <c r="AC535" s="142"/>
      <c r="AD535" s="142"/>
      <c r="AE535" s="149"/>
      <c r="AF535" s="142"/>
      <c r="AG535" s="142"/>
      <c r="AH535" s="149"/>
      <c r="AI535" s="142"/>
      <c r="AJ535" s="142"/>
      <c r="AK535" s="149"/>
      <c r="AL535" s="142"/>
      <c r="AM535" s="142"/>
      <c r="AN535" s="149"/>
      <c r="AO535" s="142"/>
      <c r="AP535" s="142"/>
      <c r="AQ535" s="149"/>
      <c r="AR535" s="291"/>
    </row>
    <row r="536" spans="1:44" ht="33.75" customHeight="1" x14ac:dyDescent="0.25">
      <c r="A536" s="370" t="s">
        <v>476</v>
      </c>
      <c r="B536" s="410" t="s">
        <v>477</v>
      </c>
      <c r="C536" s="377" t="s">
        <v>465</v>
      </c>
      <c r="D536" s="223" t="s">
        <v>41</v>
      </c>
      <c r="E536" s="281">
        <f t="shared" si="1405"/>
        <v>360.66</v>
      </c>
      <c r="F536" s="281">
        <f t="shared" si="1406"/>
        <v>0</v>
      </c>
      <c r="G536" s="252">
        <f t="shared" si="1431"/>
        <v>0</v>
      </c>
      <c r="H536" s="146">
        <f>H537+H538+H539+H541</f>
        <v>0</v>
      </c>
      <c r="I536" s="146">
        <f t="shared" ref="I536" si="1456">I537+I538+I539</f>
        <v>0</v>
      </c>
      <c r="J536" s="146" t="e">
        <f>I536/H536*100</f>
        <v>#DIV/0!</v>
      </c>
      <c r="K536" s="146">
        <f t="shared" ref="K536:L536" si="1457">K537+K538+K539</f>
        <v>0</v>
      </c>
      <c r="L536" s="146">
        <f t="shared" si="1457"/>
        <v>0</v>
      </c>
      <c r="M536" s="146" t="e">
        <f>L536/K536*100</f>
        <v>#DIV/0!</v>
      </c>
      <c r="N536" s="146">
        <f t="shared" ref="N536:O536" si="1458">N537+N538+N539</f>
        <v>0</v>
      </c>
      <c r="O536" s="146">
        <f t="shared" si="1458"/>
        <v>0</v>
      </c>
      <c r="P536" s="146" t="e">
        <f>O536/N536*100</f>
        <v>#DIV/0!</v>
      </c>
      <c r="Q536" s="146">
        <f t="shared" ref="Q536:R536" si="1459">Q537+Q538+Q539</f>
        <v>0</v>
      </c>
      <c r="R536" s="146">
        <f t="shared" si="1459"/>
        <v>0</v>
      </c>
      <c r="S536" s="146" t="e">
        <f>R536/Q536*100</f>
        <v>#DIV/0!</v>
      </c>
      <c r="T536" s="146">
        <f t="shared" ref="T536:U536" si="1460">T537+T538+T539</f>
        <v>0</v>
      </c>
      <c r="U536" s="146">
        <f t="shared" si="1460"/>
        <v>0</v>
      </c>
      <c r="V536" s="146" t="e">
        <f>U536/T536*100</f>
        <v>#DIV/0!</v>
      </c>
      <c r="W536" s="146">
        <f t="shared" ref="W536:X536" si="1461">W537+W538+W539</f>
        <v>0</v>
      </c>
      <c r="X536" s="146">
        <f t="shared" si="1461"/>
        <v>0</v>
      </c>
      <c r="Y536" s="146" t="e">
        <f>X536/W536*100</f>
        <v>#DIV/0!</v>
      </c>
      <c r="Z536" s="146">
        <f t="shared" ref="Z536:AA536" si="1462">Z537+Z538+Z539</f>
        <v>0</v>
      </c>
      <c r="AA536" s="146">
        <f t="shared" si="1462"/>
        <v>0</v>
      </c>
      <c r="AB536" s="146" t="e">
        <f>AA536/Z536*100</f>
        <v>#DIV/0!</v>
      </c>
      <c r="AC536" s="146">
        <f t="shared" ref="AC536:AD536" si="1463">AC537+AC538+AC539</f>
        <v>360.66</v>
      </c>
      <c r="AD536" s="146">
        <f t="shared" si="1463"/>
        <v>0</v>
      </c>
      <c r="AE536" s="146">
        <f>AD536/AC536*100</f>
        <v>0</v>
      </c>
      <c r="AF536" s="146">
        <f t="shared" ref="AF536:AG536" si="1464">AF537+AF538+AF539</f>
        <v>0</v>
      </c>
      <c r="AG536" s="146">
        <f t="shared" si="1464"/>
        <v>0</v>
      </c>
      <c r="AH536" s="146" t="e">
        <f>AG536/AF536*100</f>
        <v>#DIV/0!</v>
      </c>
      <c r="AI536" s="146">
        <f t="shared" ref="AI536:AJ536" si="1465">AI537+AI538+AI539</f>
        <v>0</v>
      </c>
      <c r="AJ536" s="146">
        <f t="shared" si="1465"/>
        <v>0</v>
      </c>
      <c r="AK536" s="146" t="e">
        <f>AJ536/AI536*100</f>
        <v>#DIV/0!</v>
      </c>
      <c r="AL536" s="146">
        <f t="shared" ref="AL536:AM536" si="1466">AL537+AL538+AL539</f>
        <v>0</v>
      </c>
      <c r="AM536" s="146">
        <f t="shared" si="1466"/>
        <v>0</v>
      </c>
      <c r="AN536" s="146" t="e">
        <f>AM536/AL536*100</f>
        <v>#DIV/0!</v>
      </c>
      <c r="AO536" s="146">
        <f t="shared" ref="AO536:AP536" si="1467">AO537+AO538+AO539</f>
        <v>0</v>
      </c>
      <c r="AP536" s="146">
        <f t="shared" si="1467"/>
        <v>0</v>
      </c>
      <c r="AQ536" s="146" t="e">
        <f>AP536/AO536*100</f>
        <v>#DIV/0!</v>
      </c>
      <c r="AR536" s="372"/>
    </row>
    <row r="537" spans="1:44" ht="33.75" customHeight="1" x14ac:dyDescent="0.25">
      <c r="A537" s="370"/>
      <c r="B537" s="410"/>
      <c r="C537" s="378"/>
      <c r="D537" s="225" t="s">
        <v>37</v>
      </c>
      <c r="E537" s="281">
        <f t="shared" si="1405"/>
        <v>0</v>
      </c>
      <c r="F537" s="281">
        <f t="shared" si="1406"/>
        <v>0</v>
      </c>
      <c r="G537" s="252" t="e">
        <f t="shared" si="1431"/>
        <v>#DIV/0!</v>
      </c>
      <c r="H537" s="142"/>
      <c r="I537" s="142"/>
      <c r="J537" s="149"/>
      <c r="K537" s="142"/>
      <c r="L537" s="142"/>
      <c r="M537" s="149"/>
      <c r="N537" s="142"/>
      <c r="O537" s="142"/>
      <c r="P537" s="149"/>
      <c r="Q537" s="142"/>
      <c r="R537" s="142"/>
      <c r="S537" s="149"/>
      <c r="T537" s="142"/>
      <c r="U537" s="142"/>
      <c r="V537" s="149"/>
      <c r="W537" s="142"/>
      <c r="X537" s="142"/>
      <c r="Y537" s="149"/>
      <c r="Z537" s="142"/>
      <c r="AA537" s="142"/>
      <c r="AB537" s="149"/>
      <c r="AC537" s="142"/>
      <c r="AD537" s="142"/>
      <c r="AE537" s="149"/>
      <c r="AF537" s="142"/>
      <c r="AG537" s="142"/>
      <c r="AH537" s="149"/>
      <c r="AI537" s="142"/>
      <c r="AJ537" s="142"/>
      <c r="AK537" s="149"/>
      <c r="AL537" s="142"/>
      <c r="AM537" s="142"/>
      <c r="AN537" s="149"/>
      <c r="AO537" s="142"/>
      <c r="AP537" s="142"/>
      <c r="AQ537" s="149"/>
      <c r="AR537" s="373"/>
    </row>
    <row r="538" spans="1:44" ht="33.75" customHeight="1" x14ac:dyDescent="0.25">
      <c r="A538" s="370"/>
      <c r="B538" s="410"/>
      <c r="C538" s="378"/>
      <c r="D538" s="225" t="s">
        <v>2</v>
      </c>
      <c r="E538" s="281">
        <f t="shared" si="1405"/>
        <v>0</v>
      </c>
      <c r="F538" s="281">
        <f t="shared" si="1406"/>
        <v>0</v>
      </c>
      <c r="G538" s="252" t="e">
        <f t="shared" si="1431"/>
        <v>#DIV/0!</v>
      </c>
      <c r="H538" s="142"/>
      <c r="I538" s="142"/>
      <c r="J538" s="149"/>
      <c r="K538" s="142"/>
      <c r="L538" s="142"/>
      <c r="M538" s="149"/>
      <c r="N538" s="142"/>
      <c r="O538" s="142"/>
      <c r="P538" s="149"/>
      <c r="Q538" s="142"/>
      <c r="R538" s="142"/>
      <c r="S538" s="149"/>
      <c r="T538" s="142"/>
      <c r="U538" s="142"/>
      <c r="V538" s="149"/>
      <c r="W538" s="142"/>
      <c r="X538" s="142"/>
      <c r="Y538" s="149"/>
      <c r="Z538" s="142"/>
      <c r="AA538" s="142"/>
      <c r="AB538" s="149"/>
      <c r="AC538" s="142"/>
      <c r="AD538" s="142"/>
      <c r="AE538" s="149"/>
      <c r="AF538" s="142"/>
      <c r="AG538" s="142"/>
      <c r="AH538" s="149"/>
      <c r="AI538" s="142"/>
      <c r="AJ538" s="142"/>
      <c r="AK538" s="149"/>
      <c r="AL538" s="142"/>
      <c r="AM538" s="142"/>
      <c r="AN538" s="149"/>
      <c r="AO538" s="142"/>
      <c r="AP538" s="142"/>
      <c r="AQ538" s="149"/>
      <c r="AR538" s="373"/>
    </row>
    <row r="539" spans="1:44" ht="33.75" customHeight="1" x14ac:dyDescent="0.25">
      <c r="A539" s="370"/>
      <c r="B539" s="410"/>
      <c r="C539" s="378"/>
      <c r="D539" s="226" t="s">
        <v>43</v>
      </c>
      <c r="E539" s="281">
        <f t="shared" si="1405"/>
        <v>360.66</v>
      </c>
      <c r="F539" s="281">
        <f t="shared" si="1406"/>
        <v>0</v>
      </c>
      <c r="G539" s="252">
        <f t="shared" si="1431"/>
        <v>0</v>
      </c>
      <c r="H539" s="142"/>
      <c r="I539" s="142"/>
      <c r="J539" s="149"/>
      <c r="K539" s="142"/>
      <c r="L539" s="142"/>
      <c r="M539" s="149"/>
      <c r="N539" s="142"/>
      <c r="O539" s="142"/>
      <c r="P539" s="149"/>
      <c r="Q539" s="142"/>
      <c r="R539" s="142"/>
      <c r="S539" s="149"/>
      <c r="T539" s="142"/>
      <c r="U539" s="142"/>
      <c r="V539" s="149"/>
      <c r="W539" s="142"/>
      <c r="X539" s="142"/>
      <c r="Y539" s="149"/>
      <c r="Z539" s="142"/>
      <c r="AA539" s="142"/>
      <c r="AB539" s="149"/>
      <c r="AC539" s="228">
        <v>360.66</v>
      </c>
      <c r="AD539" s="142"/>
      <c r="AE539" s="149"/>
      <c r="AF539" s="142"/>
      <c r="AG539" s="142"/>
      <c r="AH539" s="149"/>
      <c r="AI539" s="142"/>
      <c r="AJ539" s="142"/>
      <c r="AK539" s="149"/>
      <c r="AL539" s="142"/>
      <c r="AM539" s="142"/>
      <c r="AN539" s="149"/>
      <c r="AO539" s="142"/>
      <c r="AP539" s="142"/>
      <c r="AQ539" s="149"/>
      <c r="AR539" s="373"/>
    </row>
    <row r="540" spans="1:44" ht="33.75" customHeight="1" x14ac:dyDescent="0.25">
      <c r="A540" s="370"/>
      <c r="B540" s="410"/>
      <c r="C540" s="378"/>
      <c r="D540" s="182" t="s">
        <v>355</v>
      </c>
      <c r="E540" s="281">
        <f t="shared" si="1405"/>
        <v>360.66</v>
      </c>
      <c r="F540" s="281">
        <f t="shared" si="1406"/>
        <v>0</v>
      </c>
      <c r="G540" s="252">
        <f t="shared" si="1431"/>
        <v>0</v>
      </c>
      <c r="H540" s="142"/>
      <c r="I540" s="142"/>
      <c r="J540" s="149"/>
      <c r="K540" s="142"/>
      <c r="L540" s="142"/>
      <c r="M540" s="149"/>
      <c r="N540" s="142"/>
      <c r="O540" s="142"/>
      <c r="P540" s="149"/>
      <c r="Q540" s="142"/>
      <c r="R540" s="142"/>
      <c r="S540" s="149"/>
      <c r="T540" s="142"/>
      <c r="U540" s="142"/>
      <c r="V540" s="149"/>
      <c r="W540" s="142"/>
      <c r="X540" s="142"/>
      <c r="Y540" s="149"/>
      <c r="Z540" s="142"/>
      <c r="AA540" s="142"/>
      <c r="AB540" s="149"/>
      <c r="AC540" s="228">
        <f>AC539</f>
        <v>360.66</v>
      </c>
      <c r="AD540" s="142"/>
      <c r="AE540" s="149"/>
      <c r="AF540" s="142"/>
      <c r="AG540" s="142"/>
      <c r="AH540" s="149"/>
      <c r="AI540" s="142"/>
      <c r="AJ540" s="142"/>
      <c r="AK540" s="149"/>
      <c r="AL540" s="142"/>
      <c r="AM540" s="142"/>
      <c r="AN540" s="149"/>
      <c r="AO540" s="142"/>
      <c r="AP540" s="142"/>
      <c r="AQ540" s="149"/>
      <c r="AR540" s="373"/>
    </row>
    <row r="541" spans="1:44" ht="33.75" customHeight="1" x14ac:dyDescent="0.25">
      <c r="A541" s="370"/>
      <c r="B541" s="410"/>
      <c r="C541" s="379"/>
      <c r="D541" s="182" t="s">
        <v>462</v>
      </c>
      <c r="E541" s="281">
        <f t="shared" si="1405"/>
        <v>0</v>
      </c>
      <c r="F541" s="281">
        <f t="shared" si="1406"/>
        <v>0</v>
      </c>
      <c r="G541" s="252" t="e">
        <f t="shared" si="1431"/>
        <v>#DIV/0!</v>
      </c>
      <c r="H541" s="142"/>
      <c r="I541" s="142"/>
      <c r="J541" s="149"/>
      <c r="K541" s="142"/>
      <c r="L541" s="142"/>
      <c r="M541" s="149"/>
      <c r="N541" s="142"/>
      <c r="O541" s="142"/>
      <c r="P541" s="149"/>
      <c r="Q541" s="142"/>
      <c r="R541" s="142"/>
      <c r="S541" s="149"/>
      <c r="T541" s="142"/>
      <c r="U541" s="142"/>
      <c r="V541" s="149"/>
      <c r="W541" s="142"/>
      <c r="X541" s="142"/>
      <c r="Y541" s="149"/>
      <c r="Z541" s="142"/>
      <c r="AA541" s="142"/>
      <c r="AB541" s="149"/>
      <c r="AC541" s="142"/>
      <c r="AD541" s="142"/>
      <c r="AE541" s="149"/>
      <c r="AF541" s="142"/>
      <c r="AG541" s="142"/>
      <c r="AH541" s="149"/>
      <c r="AI541" s="142"/>
      <c r="AJ541" s="142"/>
      <c r="AK541" s="149"/>
      <c r="AL541" s="142"/>
      <c r="AM541" s="142"/>
      <c r="AN541" s="149"/>
      <c r="AO541" s="142"/>
      <c r="AP541" s="142"/>
      <c r="AQ541" s="149"/>
      <c r="AR541" s="291"/>
    </row>
    <row r="542" spans="1:44" ht="33.75" customHeight="1" x14ac:dyDescent="0.25">
      <c r="A542" s="370" t="s">
        <v>478</v>
      </c>
      <c r="B542" s="410" t="s">
        <v>479</v>
      </c>
      <c r="C542" s="377" t="s">
        <v>465</v>
      </c>
      <c r="D542" s="223" t="s">
        <v>41</v>
      </c>
      <c r="E542" s="281">
        <f t="shared" ref="E542:E565" si="1468">H542+K542+N542+Q542+T542+W542+Z542+AC542+AF542+AI542+AL542+AO542</f>
        <v>126.87</v>
      </c>
      <c r="F542" s="281">
        <f t="shared" ref="F542:F565" si="1469">I542+L542+O542+R542+U542+X542+AA542+AD542+AG542+AJ542+AM542+AP542</f>
        <v>0</v>
      </c>
      <c r="G542" s="252">
        <f t="shared" ref="G542:G565" si="1470">F542/E542</f>
        <v>0</v>
      </c>
      <c r="H542" s="146">
        <f>H543+H544+H545+H547</f>
        <v>0</v>
      </c>
      <c r="I542" s="146">
        <f t="shared" ref="I542" si="1471">I543+I544+I545</f>
        <v>0</v>
      </c>
      <c r="J542" s="146" t="e">
        <f>I542/H542*100</f>
        <v>#DIV/0!</v>
      </c>
      <c r="K542" s="146">
        <f t="shared" ref="K542:L542" si="1472">K543+K544+K545</f>
        <v>0</v>
      </c>
      <c r="L542" s="146">
        <f t="shared" si="1472"/>
        <v>0</v>
      </c>
      <c r="M542" s="146" t="e">
        <f>L542/K542*100</f>
        <v>#DIV/0!</v>
      </c>
      <c r="N542" s="146">
        <f t="shared" ref="N542:O542" si="1473">N543+N544+N545</f>
        <v>0</v>
      </c>
      <c r="O542" s="146">
        <f t="shared" si="1473"/>
        <v>0</v>
      </c>
      <c r="P542" s="146" t="e">
        <f>O542/N542*100</f>
        <v>#DIV/0!</v>
      </c>
      <c r="Q542" s="146">
        <f t="shared" ref="Q542:R542" si="1474">Q543+Q544+Q545</f>
        <v>0</v>
      </c>
      <c r="R542" s="146">
        <f t="shared" si="1474"/>
        <v>0</v>
      </c>
      <c r="S542" s="146" t="e">
        <f>R542/Q542*100</f>
        <v>#DIV/0!</v>
      </c>
      <c r="T542" s="146">
        <f t="shared" ref="T542:U542" si="1475">T543+T544+T545</f>
        <v>0</v>
      </c>
      <c r="U542" s="146">
        <f t="shared" si="1475"/>
        <v>0</v>
      </c>
      <c r="V542" s="146" t="e">
        <f>U542/T542*100</f>
        <v>#DIV/0!</v>
      </c>
      <c r="W542" s="146">
        <f t="shared" ref="W542:X542" si="1476">W543+W544+W545</f>
        <v>0</v>
      </c>
      <c r="X542" s="146">
        <f t="shared" si="1476"/>
        <v>0</v>
      </c>
      <c r="Y542" s="146" t="e">
        <f>X542/W542*100</f>
        <v>#DIV/0!</v>
      </c>
      <c r="Z542" s="146">
        <f t="shared" ref="Z542:AA542" si="1477">Z543+Z544+Z545</f>
        <v>0</v>
      </c>
      <c r="AA542" s="146">
        <f t="shared" si="1477"/>
        <v>0</v>
      </c>
      <c r="AB542" s="146" t="e">
        <f>AA542/Z542*100</f>
        <v>#DIV/0!</v>
      </c>
      <c r="AC542" s="146">
        <f t="shared" ref="AC542:AD542" si="1478">AC543+AC544+AC545</f>
        <v>126.87</v>
      </c>
      <c r="AD542" s="146">
        <f t="shared" si="1478"/>
        <v>0</v>
      </c>
      <c r="AE542" s="146">
        <f>AD542/AC542*100</f>
        <v>0</v>
      </c>
      <c r="AF542" s="146">
        <f t="shared" ref="AF542:AG542" si="1479">AF543+AF544+AF545</f>
        <v>0</v>
      </c>
      <c r="AG542" s="146">
        <f t="shared" si="1479"/>
        <v>0</v>
      </c>
      <c r="AH542" s="146" t="e">
        <f>AG542/AF542*100</f>
        <v>#DIV/0!</v>
      </c>
      <c r="AI542" s="146">
        <f t="shared" ref="AI542:AJ542" si="1480">AI543+AI544+AI545</f>
        <v>0</v>
      </c>
      <c r="AJ542" s="146">
        <f t="shared" si="1480"/>
        <v>0</v>
      </c>
      <c r="AK542" s="146" t="e">
        <f>AJ542/AI542*100</f>
        <v>#DIV/0!</v>
      </c>
      <c r="AL542" s="146">
        <f t="shared" ref="AL542:AM542" si="1481">AL543+AL544+AL545</f>
        <v>0</v>
      </c>
      <c r="AM542" s="146">
        <f t="shared" si="1481"/>
        <v>0</v>
      </c>
      <c r="AN542" s="146" t="e">
        <f>AM542/AL542*100</f>
        <v>#DIV/0!</v>
      </c>
      <c r="AO542" s="146">
        <f t="shared" ref="AO542:AP542" si="1482">AO543+AO544+AO545</f>
        <v>0</v>
      </c>
      <c r="AP542" s="146">
        <f t="shared" si="1482"/>
        <v>0</v>
      </c>
      <c r="AQ542" s="146" t="e">
        <f>AP542/AO542*100</f>
        <v>#DIV/0!</v>
      </c>
      <c r="AR542" s="372"/>
    </row>
    <row r="543" spans="1:44" ht="33.75" customHeight="1" x14ac:dyDescent="0.25">
      <c r="A543" s="370"/>
      <c r="B543" s="410"/>
      <c r="C543" s="378"/>
      <c r="D543" s="225" t="s">
        <v>37</v>
      </c>
      <c r="E543" s="281">
        <f t="shared" si="1468"/>
        <v>0</v>
      </c>
      <c r="F543" s="281">
        <f t="shared" si="1469"/>
        <v>0</v>
      </c>
      <c r="G543" s="252" t="e">
        <f t="shared" si="1470"/>
        <v>#DIV/0!</v>
      </c>
      <c r="H543" s="142"/>
      <c r="I543" s="142"/>
      <c r="J543" s="149"/>
      <c r="K543" s="142"/>
      <c r="L543" s="142"/>
      <c r="M543" s="149"/>
      <c r="N543" s="142"/>
      <c r="O543" s="142"/>
      <c r="P543" s="149"/>
      <c r="Q543" s="142"/>
      <c r="R543" s="142"/>
      <c r="S543" s="149"/>
      <c r="T543" s="142"/>
      <c r="U543" s="142"/>
      <c r="V543" s="149"/>
      <c r="W543" s="142"/>
      <c r="X543" s="142"/>
      <c r="Y543" s="149"/>
      <c r="Z543" s="142"/>
      <c r="AA543" s="142"/>
      <c r="AB543" s="149"/>
      <c r="AC543" s="142"/>
      <c r="AD543" s="142"/>
      <c r="AE543" s="149"/>
      <c r="AF543" s="142"/>
      <c r="AG543" s="142"/>
      <c r="AH543" s="149"/>
      <c r="AI543" s="142"/>
      <c r="AJ543" s="142"/>
      <c r="AK543" s="149"/>
      <c r="AL543" s="142"/>
      <c r="AM543" s="142"/>
      <c r="AN543" s="149"/>
      <c r="AO543" s="142"/>
      <c r="AP543" s="142"/>
      <c r="AQ543" s="149"/>
      <c r="AR543" s="373"/>
    </row>
    <row r="544" spans="1:44" ht="33.75" customHeight="1" x14ac:dyDescent="0.25">
      <c r="A544" s="370"/>
      <c r="B544" s="410"/>
      <c r="C544" s="378"/>
      <c r="D544" s="225" t="s">
        <v>2</v>
      </c>
      <c r="E544" s="281">
        <f t="shared" si="1468"/>
        <v>0</v>
      </c>
      <c r="F544" s="281">
        <f t="shared" si="1469"/>
        <v>0</v>
      </c>
      <c r="G544" s="252" t="e">
        <f t="shared" si="1470"/>
        <v>#DIV/0!</v>
      </c>
      <c r="H544" s="142"/>
      <c r="I544" s="142"/>
      <c r="J544" s="149"/>
      <c r="K544" s="142"/>
      <c r="L544" s="142"/>
      <c r="M544" s="149"/>
      <c r="N544" s="142"/>
      <c r="O544" s="142"/>
      <c r="P544" s="149"/>
      <c r="Q544" s="142"/>
      <c r="R544" s="142"/>
      <c r="S544" s="149"/>
      <c r="T544" s="142"/>
      <c r="U544" s="142"/>
      <c r="V544" s="149"/>
      <c r="W544" s="142"/>
      <c r="X544" s="142"/>
      <c r="Y544" s="149"/>
      <c r="Z544" s="142"/>
      <c r="AA544" s="142"/>
      <c r="AB544" s="149"/>
      <c r="AC544" s="142"/>
      <c r="AD544" s="142"/>
      <c r="AE544" s="149"/>
      <c r="AF544" s="142"/>
      <c r="AG544" s="142"/>
      <c r="AH544" s="149"/>
      <c r="AI544" s="142"/>
      <c r="AJ544" s="142"/>
      <c r="AK544" s="149"/>
      <c r="AL544" s="142"/>
      <c r="AM544" s="142"/>
      <c r="AN544" s="149"/>
      <c r="AO544" s="142"/>
      <c r="AP544" s="142"/>
      <c r="AQ544" s="149"/>
      <c r="AR544" s="373"/>
    </row>
    <row r="545" spans="1:44" ht="33.75" customHeight="1" x14ac:dyDescent="0.25">
      <c r="A545" s="370"/>
      <c r="B545" s="410"/>
      <c r="C545" s="378"/>
      <c r="D545" s="226" t="s">
        <v>43</v>
      </c>
      <c r="E545" s="281">
        <f t="shared" si="1468"/>
        <v>126.87</v>
      </c>
      <c r="F545" s="281">
        <f t="shared" si="1469"/>
        <v>0</v>
      </c>
      <c r="G545" s="252">
        <f t="shared" si="1470"/>
        <v>0</v>
      </c>
      <c r="H545" s="142"/>
      <c r="I545" s="142"/>
      <c r="J545" s="149"/>
      <c r="K545" s="142"/>
      <c r="L545" s="142"/>
      <c r="M545" s="149"/>
      <c r="N545" s="142"/>
      <c r="O545" s="142"/>
      <c r="P545" s="149"/>
      <c r="Q545" s="142"/>
      <c r="R545" s="142"/>
      <c r="S545" s="149"/>
      <c r="T545" s="142"/>
      <c r="U545" s="142"/>
      <c r="V545" s="149"/>
      <c r="W545" s="142"/>
      <c r="X545" s="142"/>
      <c r="Y545" s="149"/>
      <c r="Z545" s="142"/>
      <c r="AA545" s="142"/>
      <c r="AB545" s="149"/>
      <c r="AC545" s="228">
        <v>126.87</v>
      </c>
      <c r="AD545" s="142"/>
      <c r="AE545" s="149"/>
      <c r="AF545" s="142"/>
      <c r="AG545" s="142"/>
      <c r="AH545" s="149"/>
      <c r="AI545" s="142"/>
      <c r="AJ545" s="142"/>
      <c r="AK545" s="149"/>
      <c r="AL545" s="142"/>
      <c r="AM545" s="142"/>
      <c r="AN545" s="149"/>
      <c r="AO545" s="142"/>
      <c r="AP545" s="142"/>
      <c r="AQ545" s="149"/>
      <c r="AR545" s="373"/>
    </row>
    <row r="546" spans="1:44" ht="33.75" customHeight="1" x14ac:dyDescent="0.25">
      <c r="A546" s="370"/>
      <c r="B546" s="410"/>
      <c r="C546" s="378"/>
      <c r="D546" s="182" t="s">
        <v>355</v>
      </c>
      <c r="E546" s="281">
        <f t="shared" si="1468"/>
        <v>126.87</v>
      </c>
      <c r="F546" s="281">
        <f t="shared" si="1469"/>
        <v>0</v>
      </c>
      <c r="G546" s="252">
        <f t="shared" si="1470"/>
        <v>0</v>
      </c>
      <c r="H546" s="142"/>
      <c r="I546" s="142"/>
      <c r="J546" s="149"/>
      <c r="K546" s="142"/>
      <c r="L546" s="142"/>
      <c r="M546" s="149"/>
      <c r="N546" s="142"/>
      <c r="O546" s="142"/>
      <c r="P546" s="149"/>
      <c r="Q546" s="142"/>
      <c r="R546" s="142"/>
      <c r="S546" s="149"/>
      <c r="T546" s="142"/>
      <c r="U546" s="142"/>
      <c r="V546" s="149"/>
      <c r="W546" s="142"/>
      <c r="X546" s="142"/>
      <c r="Y546" s="149"/>
      <c r="Z546" s="142"/>
      <c r="AA546" s="142"/>
      <c r="AB546" s="149"/>
      <c r="AC546" s="228">
        <f>AC545</f>
        <v>126.87</v>
      </c>
      <c r="AD546" s="142"/>
      <c r="AE546" s="149"/>
      <c r="AF546" s="142"/>
      <c r="AG546" s="142"/>
      <c r="AH546" s="149"/>
      <c r="AI546" s="142"/>
      <c r="AJ546" s="142"/>
      <c r="AK546" s="149"/>
      <c r="AL546" s="142"/>
      <c r="AM546" s="142"/>
      <c r="AN546" s="149"/>
      <c r="AO546" s="142"/>
      <c r="AP546" s="142"/>
      <c r="AQ546" s="149"/>
      <c r="AR546" s="373"/>
    </row>
    <row r="547" spans="1:44" ht="33.75" customHeight="1" x14ac:dyDescent="0.25">
      <c r="A547" s="370"/>
      <c r="B547" s="410"/>
      <c r="C547" s="379"/>
      <c r="D547" s="182" t="s">
        <v>462</v>
      </c>
      <c r="E547" s="281">
        <f t="shared" si="1468"/>
        <v>0</v>
      </c>
      <c r="F547" s="281">
        <f t="shared" si="1469"/>
        <v>0</v>
      </c>
      <c r="G547" s="252" t="e">
        <f t="shared" si="1470"/>
        <v>#DIV/0!</v>
      </c>
      <c r="H547" s="142"/>
      <c r="I547" s="142"/>
      <c r="J547" s="149"/>
      <c r="K547" s="142"/>
      <c r="L547" s="142"/>
      <c r="M547" s="149"/>
      <c r="N547" s="142"/>
      <c r="O547" s="142"/>
      <c r="P547" s="149"/>
      <c r="Q547" s="142"/>
      <c r="R547" s="142"/>
      <c r="S547" s="149"/>
      <c r="T547" s="142"/>
      <c r="U547" s="142"/>
      <c r="V547" s="149"/>
      <c r="W547" s="142"/>
      <c r="X547" s="142"/>
      <c r="Y547" s="149"/>
      <c r="Z547" s="142"/>
      <c r="AA547" s="142"/>
      <c r="AB547" s="149"/>
      <c r="AC547" s="142"/>
      <c r="AD547" s="142"/>
      <c r="AE547" s="149"/>
      <c r="AF547" s="142"/>
      <c r="AG547" s="142"/>
      <c r="AH547" s="149"/>
      <c r="AI547" s="142"/>
      <c r="AJ547" s="142"/>
      <c r="AK547" s="149"/>
      <c r="AL547" s="142"/>
      <c r="AM547" s="142"/>
      <c r="AN547" s="149"/>
      <c r="AO547" s="142"/>
      <c r="AP547" s="142"/>
      <c r="AQ547" s="149"/>
      <c r="AR547" s="291"/>
    </row>
    <row r="548" spans="1:44" ht="33.75" customHeight="1" x14ac:dyDescent="0.25">
      <c r="A548" s="370" t="s">
        <v>480</v>
      </c>
      <c r="B548" s="410" t="s">
        <v>481</v>
      </c>
      <c r="C548" s="377" t="s">
        <v>465</v>
      </c>
      <c r="D548" s="223" t="s">
        <v>41</v>
      </c>
      <c r="E548" s="281">
        <f t="shared" si="1468"/>
        <v>174.32</v>
      </c>
      <c r="F548" s="281">
        <f t="shared" si="1469"/>
        <v>0</v>
      </c>
      <c r="G548" s="252">
        <f t="shared" si="1470"/>
        <v>0</v>
      </c>
      <c r="H548" s="146">
        <f>H549+H550+H551+H553</f>
        <v>0</v>
      </c>
      <c r="I548" s="146">
        <f t="shared" ref="I548" si="1483">I549+I550+I551</f>
        <v>0</v>
      </c>
      <c r="J548" s="146" t="e">
        <f>I548/H548*100</f>
        <v>#DIV/0!</v>
      </c>
      <c r="K548" s="146">
        <f t="shared" ref="K548:L548" si="1484">K549+K550+K551</f>
        <v>0</v>
      </c>
      <c r="L548" s="146">
        <f t="shared" si="1484"/>
        <v>0</v>
      </c>
      <c r="M548" s="146" t="e">
        <f>L548/K548*100</f>
        <v>#DIV/0!</v>
      </c>
      <c r="N548" s="146">
        <f t="shared" ref="N548:O548" si="1485">N549+N550+N551</f>
        <v>0</v>
      </c>
      <c r="O548" s="146">
        <f t="shared" si="1485"/>
        <v>0</v>
      </c>
      <c r="P548" s="146" t="e">
        <f>O548/N548*100</f>
        <v>#DIV/0!</v>
      </c>
      <c r="Q548" s="146">
        <f t="shared" ref="Q548:R548" si="1486">Q549+Q550+Q551</f>
        <v>0</v>
      </c>
      <c r="R548" s="146">
        <f t="shared" si="1486"/>
        <v>0</v>
      </c>
      <c r="S548" s="146" t="e">
        <f>R548/Q548*100</f>
        <v>#DIV/0!</v>
      </c>
      <c r="T548" s="146">
        <f t="shared" ref="T548:U548" si="1487">T549+T550+T551</f>
        <v>0</v>
      </c>
      <c r="U548" s="146">
        <f t="shared" si="1487"/>
        <v>0</v>
      </c>
      <c r="V548" s="146" t="e">
        <f>U548/T548*100</f>
        <v>#DIV/0!</v>
      </c>
      <c r="W548" s="146">
        <f t="shared" ref="W548:X548" si="1488">W549+W550+W551</f>
        <v>0</v>
      </c>
      <c r="X548" s="146">
        <f t="shared" si="1488"/>
        <v>0</v>
      </c>
      <c r="Y548" s="146" t="e">
        <f>X548/W548*100</f>
        <v>#DIV/0!</v>
      </c>
      <c r="Z548" s="146">
        <f t="shared" ref="Z548:AA548" si="1489">Z549+Z550+Z551</f>
        <v>0</v>
      </c>
      <c r="AA548" s="146">
        <f t="shared" si="1489"/>
        <v>0</v>
      </c>
      <c r="AB548" s="146" t="e">
        <f>AA548/Z548*100</f>
        <v>#DIV/0!</v>
      </c>
      <c r="AC548" s="146">
        <f t="shared" ref="AC548:AD548" si="1490">AC549+AC550+AC551</f>
        <v>174.32</v>
      </c>
      <c r="AD548" s="146">
        <f t="shared" si="1490"/>
        <v>0</v>
      </c>
      <c r="AE548" s="146">
        <f>AD548/AC548*100</f>
        <v>0</v>
      </c>
      <c r="AF548" s="146">
        <f t="shared" ref="AF548:AG548" si="1491">AF549+AF550+AF551</f>
        <v>0</v>
      </c>
      <c r="AG548" s="146">
        <f t="shared" si="1491"/>
        <v>0</v>
      </c>
      <c r="AH548" s="146" t="e">
        <f>AG548/AF548*100</f>
        <v>#DIV/0!</v>
      </c>
      <c r="AI548" s="146">
        <f t="shared" ref="AI548:AJ548" si="1492">AI549+AI550+AI551</f>
        <v>0</v>
      </c>
      <c r="AJ548" s="146">
        <f t="shared" si="1492"/>
        <v>0</v>
      </c>
      <c r="AK548" s="146" t="e">
        <f>AJ548/AI548*100</f>
        <v>#DIV/0!</v>
      </c>
      <c r="AL548" s="146">
        <f t="shared" ref="AL548:AM548" si="1493">AL549+AL550+AL551</f>
        <v>0</v>
      </c>
      <c r="AM548" s="146">
        <f t="shared" si="1493"/>
        <v>0</v>
      </c>
      <c r="AN548" s="146" t="e">
        <f>AM548/AL548*100</f>
        <v>#DIV/0!</v>
      </c>
      <c r="AO548" s="146">
        <f t="shared" ref="AO548:AP548" si="1494">AO549+AO550+AO551</f>
        <v>0</v>
      </c>
      <c r="AP548" s="146">
        <f t="shared" si="1494"/>
        <v>0</v>
      </c>
      <c r="AQ548" s="146" t="e">
        <f>AP548/AO548*100</f>
        <v>#DIV/0!</v>
      </c>
      <c r="AR548" s="372"/>
    </row>
    <row r="549" spans="1:44" ht="33.75" customHeight="1" x14ac:dyDescent="0.25">
      <c r="A549" s="370"/>
      <c r="B549" s="410"/>
      <c r="C549" s="378"/>
      <c r="D549" s="225" t="s">
        <v>37</v>
      </c>
      <c r="E549" s="281">
        <f t="shared" si="1468"/>
        <v>0</v>
      </c>
      <c r="F549" s="281">
        <f t="shared" si="1469"/>
        <v>0</v>
      </c>
      <c r="G549" s="252" t="e">
        <f t="shared" si="1470"/>
        <v>#DIV/0!</v>
      </c>
      <c r="H549" s="142"/>
      <c r="I549" s="142"/>
      <c r="J549" s="149"/>
      <c r="K549" s="142"/>
      <c r="L549" s="142"/>
      <c r="M549" s="149"/>
      <c r="N549" s="142"/>
      <c r="O549" s="142"/>
      <c r="P549" s="149"/>
      <c r="Q549" s="142"/>
      <c r="R549" s="142"/>
      <c r="S549" s="149"/>
      <c r="T549" s="142"/>
      <c r="U549" s="142"/>
      <c r="V549" s="149"/>
      <c r="W549" s="142"/>
      <c r="X549" s="142"/>
      <c r="Y549" s="149"/>
      <c r="Z549" s="142"/>
      <c r="AA549" s="142"/>
      <c r="AB549" s="149"/>
      <c r="AC549" s="142"/>
      <c r="AD549" s="142"/>
      <c r="AE549" s="149"/>
      <c r="AF549" s="142"/>
      <c r="AG549" s="142"/>
      <c r="AH549" s="149"/>
      <c r="AI549" s="142"/>
      <c r="AJ549" s="142"/>
      <c r="AK549" s="149"/>
      <c r="AL549" s="142"/>
      <c r="AM549" s="142"/>
      <c r="AN549" s="149"/>
      <c r="AO549" s="142"/>
      <c r="AP549" s="142"/>
      <c r="AQ549" s="149"/>
      <c r="AR549" s="373"/>
    </row>
    <row r="550" spans="1:44" ht="33.75" customHeight="1" x14ac:dyDescent="0.25">
      <c r="A550" s="370"/>
      <c r="B550" s="410"/>
      <c r="C550" s="378"/>
      <c r="D550" s="225" t="s">
        <v>2</v>
      </c>
      <c r="E550" s="281">
        <f t="shared" si="1468"/>
        <v>0</v>
      </c>
      <c r="F550" s="281">
        <f t="shared" si="1469"/>
        <v>0</v>
      </c>
      <c r="G550" s="252" t="e">
        <f t="shared" si="1470"/>
        <v>#DIV/0!</v>
      </c>
      <c r="H550" s="142"/>
      <c r="I550" s="142"/>
      <c r="J550" s="149"/>
      <c r="K550" s="142"/>
      <c r="L550" s="142"/>
      <c r="M550" s="149"/>
      <c r="N550" s="142"/>
      <c r="O550" s="142"/>
      <c r="P550" s="149"/>
      <c r="Q550" s="142"/>
      <c r="R550" s="142"/>
      <c r="S550" s="149"/>
      <c r="T550" s="142"/>
      <c r="U550" s="142"/>
      <c r="V550" s="149"/>
      <c r="W550" s="142"/>
      <c r="X550" s="142"/>
      <c r="Y550" s="149"/>
      <c r="Z550" s="142"/>
      <c r="AA550" s="142"/>
      <c r="AB550" s="149"/>
      <c r="AC550" s="142"/>
      <c r="AD550" s="142"/>
      <c r="AE550" s="149"/>
      <c r="AF550" s="142"/>
      <c r="AG550" s="142"/>
      <c r="AH550" s="149"/>
      <c r="AI550" s="142"/>
      <c r="AJ550" s="142"/>
      <c r="AK550" s="149"/>
      <c r="AL550" s="142"/>
      <c r="AM550" s="142"/>
      <c r="AN550" s="149"/>
      <c r="AO550" s="142"/>
      <c r="AP550" s="142"/>
      <c r="AQ550" s="149"/>
      <c r="AR550" s="373"/>
    </row>
    <row r="551" spans="1:44" ht="33.75" customHeight="1" x14ac:dyDescent="0.25">
      <c r="A551" s="370"/>
      <c r="B551" s="410"/>
      <c r="C551" s="378"/>
      <c r="D551" s="226" t="s">
        <v>43</v>
      </c>
      <c r="E551" s="281">
        <f t="shared" si="1468"/>
        <v>174.32</v>
      </c>
      <c r="F551" s="281">
        <f t="shared" si="1469"/>
        <v>0</v>
      </c>
      <c r="G551" s="252">
        <f t="shared" si="1470"/>
        <v>0</v>
      </c>
      <c r="H551" s="142"/>
      <c r="I551" s="142"/>
      <c r="J551" s="149"/>
      <c r="K551" s="142"/>
      <c r="L551" s="142"/>
      <c r="M551" s="149"/>
      <c r="N551" s="142"/>
      <c r="O551" s="142"/>
      <c r="P551" s="149"/>
      <c r="Q551" s="142"/>
      <c r="R551" s="142"/>
      <c r="S551" s="149"/>
      <c r="T551" s="142"/>
      <c r="U551" s="142"/>
      <c r="V551" s="149"/>
      <c r="W551" s="142"/>
      <c r="X551" s="142"/>
      <c r="Y551" s="149"/>
      <c r="Z551" s="142"/>
      <c r="AA551" s="142"/>
      <c r="AB551" s="149"/>
      <c r="AC551" s="228">
        <v>174.32</v>
      </c>
      <c r="AD551" s="142"/>
      <c r="AE551" s="149"/>
      <c r="AF551" s="142"/>
      <c r="AG551" s="142"/>
      <c r="AH551" s="149"/>
      <c r="AI551" s="142"/>
      <c r="AJ551" s="142"/>
      <c r="AK551" s="149"/>
      <c r="AL551" s="142"/>
      <c r="AM551" s="142"/>
      <c r="AN551" s="149"/>
      <c r="AO551" s="142"/>
      <c r="AP551" s="142"/>
      <c r="AQ551" s="149"/>
      <c r="AR551" s="373"/>
    </row>
    <row r="552" spans="1:44" ht="33.75" customHeight="1" x14ac:dyDescent="0.25">
      <c r="A552" s="370"/>
      <c r="B552" s="410"/>
      <c r="C552" s="378"/>
      <c r="D552" s="182" t="s">
        <v>355</v>
      </c>
      <c r="E552" s="281">
        <f t="shared" si="1468"/>
        <v>174.32</v>
      </c>
      <c r="F552" s="281">
        <f t="shared" si="1469"/>
        <v>0</v>
      </c>
      <c r="G552" s="252">
        <f t="shared" si="1470"/>
        <v>0</v>
      </c>
      <c r="H552" s="142"/>
      <c r="I552" s="142"/>
      <c r="J552" s="149"/>
      <c r="K552" s="142"/>
      <c r="L552" s="142"/>
      <c r="M552" s="149"/>
      <c r="N552" s="142"/>
      <c r="O552" s="142"/>
      <c r="P552" s="149"/>
      <c r="Q552" s="142"/>
      <c r="R552" s="142"/>
      <c r="S552" s="149"/>
      <c r="T552" s="142"/>
      <c r="U552" s="142"/>
      <c r="V552" s="149"/>
      <c r="W552" s="142"/>
      <c r="X552" s="142"/>
      <c r="Y552" s="149"/>
      <c r="Z552" s="142"/>
      <c r="AA552" s="142"/>
      <c r="AB552" s="149"/>
      <c r="AC552" s="228">
        <f>AC551</f>
        <v>174.32</v>
      </c>
      <c r="AD552" s="142"/>
      <c r="AE552" s="149"/>
      <c r="AF552" s="142"/>
      <c r="AG552" s="142"/>
      <c r="AH552" s="149"/>
      <c r="AI552" s="142"/>
      <c r="AJ552" s="142"/>
      <c r="AK552" s="149"/>
      <c r="AL552" s="142"/>
      <c r="AM552" s="142"/>
      <c r="AN552" s="149"/>
      <c r="AO552" s="142"/>
      <c r="AP552" s="142"/>
      <c r="AQ552" s="149"/>
      <c r="AR552" s="373"/>
    </row>
    <row r="553" spans="1:44" ht="33.75" customHeight="1" x14ac:dyDescent="0.25">
      <c r="A553" s="370"/>
      <c r="B553" s="410"/>
      <c r="C553" s="379"/>
      <c r="D553" s="182" t="s">
        <v>462</v>
      </c>
      <c r="E553" s="281">
        <f t="shared" si="1468"/>
        <v>0</v>
      </c>
      <c r="F553" s="281">
        <f t="shared" si="1469"/>
        <v>0</v>
      </c>
      <c r="G553" s="252" t="e">
        <f t="shared" si="1470"/>
        <v>#DIV/0!</v>
      </c>
      <c r="H553" s="142"/>
      <c r="I553" s="142"/>
      <c r="J553" s="149"/>
      <c r="K553" s="142"/>
      <c r="L553" s="142"/>
      <c r="M553" s="149"/>
      <c r="N553" s="142"/>
      <c r="O553" s="142"/>
      <c r="P553" s="149"/>
      <c r="Q553" s="142"/>
      <c r="R553" s="142"/>
      <c r="S553" s="149"/>
      <c r="T553" s="142"/>
      <c r="U553" s="142"/>
      <c r="V553" s="149"/>
      <c r="W553" s="142"/>
      <c r="X553" s="142"/>
      <c r="Y553" s="149"/>
      <c r="Z553" s="142"/>
      <c r="AA553" s="142"/>
      <c r="AB553" s="149"/>
      <c r="AC553" s="142"/>
      <c r="AD553" s="142"/>
      <c r="AE553" s="149"/>
      <c r="AF553" s="142"/>
      <c r="AG553" s="142"/>
      <c r="AH553" s="149"/>
      <c r="AI553" s="142"/>
      <c r="AJ553" s="142"/>
      <c r="AK553" s="149"/>
      <c r="AL553" s="142"/>
      <c r="AM553" s="142"/>
      <c r="AN553" s="149"/>
      <c r="AO553" s="142"/>
      <c r="AP553" s="142"/>
      <c r="AQ553" s="149"/>
      <c r="AR553" s="291"/>
    </row>
    <row r="554" spans="1:44" ht="33.75" customHeight="1" x14ac:dyDescent="0.25">
      <c r="A554" s="370" t="s">
        <v>482</v>
      </c>
      <c r="B554" s="410" t="s">
        <v>483</v>
      </c>
      <c r="C554" s="377" t="s">
        <v>465</v>
      </c>
      <c r="D554" s="223" t="s">
        <v>41</v>
      </c>
      <c r="E554" s="281">
        <f t="shared" si="1468"/>
        <v>230.35</v>
      </c>
      <c r="F554" s="281">
        <f t="shared" si="1469"/>
        <v>230.35</v>
      </c>
      <c r="G554" s="252">
        <f t="shared" si="1470"/>
        <v>1</v>
      </c>
      <c r="H554" s="146">
        <f>H555+H556+H557+H559</f>
        <v>0</v>
      </c>
      <c r="I554" s="146">
        <f t="shared" ref="I554" si="1495">I555+I556+I557</f>
        <v>0</v>
      </c>
      <c r="J554" s="146" t="e">
        <f>I554/H554*100</f>
        <v>#DIV/0!</v>
      </c>
      <c r="K554" s="146">
        <f t="shared" ref="K554:L554" si="1496">K555+K556+K557</f>
        <v>0</v>
      </c>
      <c r="L554" s="146">
        <f t="shared" si="1496"/>
        <v>0</v>
      </c>
      <c r="M554" s="146" t="e">
        <f>L554/K554*100</f>
        <v>#DIV/0!</v>
      </c>
      <c r="N554" s="146">
        <f t="shared" ref="N554:O554" si="1497">N555+N556+N557</f>
        <v>0</v>
      </c>
      <c r="O554" s="146">
        <f t="shared" si="1497"/>
        <v>0</v>
      </c>
      <c r="P554" s="146" t="e">
        <f>O554/N554*100</f>
        <v>#DIV/0!</v>
      </c>
      <c r="Q554" s="146">
        <f t="shared" ref="Q554:R554" si="1498">Q555+Q556+Q557</f>
        <v>0</v>
      </c>
      <c r="R554" s="146">
        <f t="shared" si="1498"/>
        <v>0</v>
      </c>
      <c r="S554" s="146" t="e">
        <f>R554/Q554*100</f>
        <v>#DIV/0!</v>
      </c>
      <c r="T554" s="146">
        <f t="shared" ref="T554:U554" si="1499">T555+T556+T557</f>
        <v>0</v>
      </c>
      <c r="U554" s="146">
        <f t="shared" si="1499"/>
        <v>0</v>
      </c>
      <c r="V554" s="146" t="e">
        <f>U554/T554*100</f>
        <v>#DIV/0!</v>
      </c>
      <c r="W554" s="146">
        <f t="shared" ref="W554:X554" si="1500">W555+W556+W557</f>
        <v>0</v>
      </c>
      <c r="X554" s="146">
        <f t="shared" si="1500"/>
        <v>0</v>
      </c>
      <c r="Y554" s="146" t="e">
        <f>X554/W554*100</f>
        <v>#DIV/0!</v>
      </c>
      <c r="Z554" s="146">
        <f t="shared" ref="Z554:AA554" si="1501">Z555+Z556+Z557</f>
        <v>230.35</v>
      </c>
      <c r="AA554" s="146">
        <f t="shared" si="1501"/>
        <v>230.35</v>
      </c>
      <c r="AB554" s="146">
        <f>AA554/Z554*100</f>
        <v>100</v>
      </c>
      <c r="AC554" s="146">
        <f t="shared" ref="AC554:AD554" si="1502">AC555+AC556+AC557</f>
        <v>0</v>
      </c>
      <c r="AD554" s="146">
        <f t="shared" si="1502"/>
        <v>0</v>
      </c>
      <c r="AE554" s="146" t="e">
        <f>AD554/AC554*100</f>
        <v>#DIV/0!</v>
      </c>
      <c r="AF554" s="146">
        <f t="shared" ref="AF554:AG554" si="1503">AF555+AF556+AF557</f>
        <v>0</v>
      </c>
      <c r="AG554" s="146">
        <f t="shared" si="1503"/>
        <v>0</v>
      </c>
      <c r="AH554" s="146" t="e">
        <f>AG554/AF554*100</f>
        <v>#DIV/0!</v>
      </c>
      <c r="AI554" s="146">
        <f t="shared" ref="AI554:AJ554" si="1504">AI555+AI556+AI557</f>
        <v>0</v>
      </c>
      <c r="AJ554" s="146">
        <f t="shared" si="1504"/>
        <v>0</v>
      </c>
      <c r="AK554" s="146" t="e">
        <f>AJ554/AI554*100</f>
        <v>#DIV/0!</v>
      </c>
      <c r="AL554" s="146">
        <f t="shared" ref="AL554:AM554" si="1505">AL555+AL556+AL557</f>
        <v>0</v>
      </c>
      <c r="AM554" s="146">
        <f t="shared" si="1505"/>
        <v>0</v>
      </c>
      <c r="AN554" s="146" t="e">
        <f>AM554/AL554*100</f>
        <v>#DIV/0!</v>
      </c>
      <c r="AO554" s="146">
        <f t="shared" ref="AO554:AP554" si="1506">AO555+AO556+AO557</f>
        <v>0</v>
      </c>
      <c r="AP554" s="146">
        <f t="shared" si="1506"/>
        <v>0</v>
      </c>
      <c r="AQ554" s="146" t="e">
        <f>AP554/AO554*100</f>
        <v>#DIV/0!</v>
      </c>
      <c r="AR554" s="372"/>
    </row>
    <row r="555" spans="1:44" ht="33.75" customHeight="1" x14ac:dyDescent="0.25">
      <c r="A555" s="370"/>
      <c r="B555" s="410"/>
      <c r="C555" s="378"/>
      <c r="D555" s="225" t="s">
        <v>37</v>
      </c>
      <c r="E555" s="281">
        <f t="shared" si="1468"/>
        <v>0</v>
      </c>
      <c r="F555" s="281">
        <f t="shared" si="1469"/>
        <v>0</v>
      </c>
      <c r="G555" s="252" t="e">
        <f t="shared" si="1470"/>
        <v>#DIV/0!</v>
      </c>
      <c r="H555" s="142"/>
      <c r="I555" s="142"/>
      <c r="J555" s="149"/>
      <c r="K555" s="142"/>
      <c r="L555" s="142"/>
      <c r="M555" s="149"/>
      <c r="N555" s="142"/>
      <c r="O555" s="142"/>
      <c r="P555" s="149"/>
      <c r="Q555" s="142"/>
      <c r="R555" s="142"/>
      <c r="S555" s="149"/>
      <c r="T555" s="142"/>
      <c r="U555" s="142"/>
      <c r="V555" s="149"/>
      <c r="W555" s="142"/>
      <c r="X555" s="142"/>
      <c r="Y555" s="149"/>
      <c r="Z555" s="142"/>
      <c r="AA555" s="142"/>
      <c r="AB555" s="149"/>
      <c r="AC555" s="142"/>
      <c r="AD555" s="142"/>
      <c r="AE555" s="149"/>
      <c r="AF555" s="142"/>
      <c r="AG555" s="142"/>
      <c r="AH555" s="149"/>
      <c r="AI555" s="142"/>
      <c r="AJ555" s="142"/>
      <c r="AK555" s="149"/>
      <c r="AL555" s="142"/>
      <c r="AM555" s="142"/>
      <c r="AN555" s="149"/>
      <c r="AO555" s="142"/>
      <c r="AP555" s="142"/>
      <c r="AQ555" s="149"/>
      <c r="AR555" s="373"/>
    </row>
    <row r="556" spans="1:44" ht="33.75" customHeight="1" x14ac:dyDescent="0.25">
      <c r="A556" s="370"/>
      <c r="B556" s="410"/>
      <c r="C556" s="378"/>
      <c r="D556" s="225" t="s">
        <v>2</v>
      </c>
      <c r="E556" s="281">
        <f t="shared" si="1468"/>
        <v>0</v>
      </c>
      <c r="F556" s="281">
        <f t="shared" si="1469"/>
        <v>0</v>
      </c>
      <c r="G556" s="252" t="e">
        <f t="shared" si="1470"/>
        <v>#DIV/0!</v>
      </c>
      <c r="H556" s="142"/>
      <c r="I556" s="142"/>
      <c r="J556" s="149"/>
      <c r="K556" s="142"/>
      <c r="L556" s="142"/>
      <c r="M556" s="149"/>
      <c r="N556" s="142"/>
      <c r="O556" s="142"/>
      <c r="P556" s="149"/>
      <c r="Q556" s="142"/>
      <c r="R556" s="142"/>
      <c r="S556" s="149"/>
      <c r="T556" s="142"/>
      <c r="U556" s="142"/>
      <c r="V556" s="149"/>
      <c r="W556" s="142"/>
      <c r="X556" s="142"/>
      <c r="Y556" s="149"/>
      <c r="Z556" s="142"/>
      <c r="AA556" s="142"/>
      <c r="AB556" s="149"/>
      <c r="AC556" s="142"/>
      <c r="AD556" s="142"/>
      <c r="AE556" s="149"/>
      <c r="AF556" s="142"/>
      <c r="AG556" s="142"/>
      <c r="AH556" s="149"/>
      <c r="AI556" s="142"/>
      <c r="AJ556" s="142"/>
      <c r="AK556" s="149"/>
      <c r="AL556" s="142"/>
      <c r="AM556" s="142"/>
      <c r="AN556" s="149"/>
      <c r="AO556" s="142"/>
      <c r="AP556" s="142"/>
      <c r="AQ556" s="149"/>
      <c r="AR556" s="373"/>
    </row>
    <row r="557" spans="1:44" ht="33.75" customHeight="1" x14ac:dyDescent="0.25">
      <c r="A557" s="370"/>
      <c r="B557" s="410"/>
      <c r="C557" s="378"/>
      <c r="D557" s="226" t="s">
        <v>43</v>
      </c>
      <c r="E557" s="281">
        <f t="shared" si="1468"/>
        <v>230.35</v>
      </c>
      <c r="F557" s="281">
        <f t="shared" si="1469"/>
        <v>230.35</v>
      </c>
      <c r="G557" s="252">
        <f t="shared" si="1470"/>
        <v>1</v>
      </c>
      <c r="H557" s="142"/>
      <c r="I557" s="142"/>
      <c r="J557" s="149"/>
      <c r="K557" s="142"/>
      <c r="L557" s="142"/>
      <c r="M557" s="149"/>
      <c r="N557" s="142"/>
      <c r="O557" s="142"/>
      <c r="P557" s="149"/>
      <c r="Q557" s="142"/>
      <c r="R557" s="142"/>
      <c r="S557" s="149"/>
      <c r="T557" s="142"/>
      <c r="U557" s="142"/>
      <c r="V557" s="149"/>
      <c r="W557" s="142"/>
      <c r="X557" s="142"/>
      <c r="Y557" s="149"/>
      <c r="Z557" s="228">
        <v>230.35</v>
      </c>
      <c r="AA557" s="228">
        <v>230.35</v>
      </c>
      <c r="AB557" s="149"/>
      <c r="AC557" s="228"/>
      <c r="AD557" s="142"/>
      <c r="AE557" s="149"/>
      <c r="AF557" s="142"/>
      <c r="AG557" s="142"/>
      <c r="AH557" s="149"/>
      <c r="AI557" s="142"/>
      <c r="AJ557" s="142"/>
      <c r="AK557" s="149"/>
      <c r="AL557" s="142"/>
      <c r="AM557" s="142"/>
      <c r="AN557" s="149"/>
      <c r="AO557" s="142"/>
      <c r="AP557" s="142"/>
      <c r="AQ557" s="149"/>
      <c r="AR557" s="373"/>
    </row>
    <row r="558" spans="1:44" ht="33.75" customHeight="1" x14ac:dyDescent="0.25">
      <c r="A558" s="370"/>
      <c r="B558" s="410"/>
      <c r="C558" s="378"/>
      <c r="D558" s="182" t="s">
        <v>355</v>
      </c>
      <c r="E558" s="281">
        <f t="shared" si="1468"/>
        <v>230.35</v>
      </c>
      <c r="F558" s="281">
        <f t="shared" si="1469"/>
        <v>230.35</v>
      </c>
      <c r="G558" s="252">
        <f t="shared" si="1470"/>
        <v>1</v>
      </c>
      <c r="H558" s="142"/>
      <c r="I558" s="142"/>
      <c r="J558" s="149"/>
      <c r="K558" s="142"/>
      <c r="L558" s="142"/>
      <c r="M558" s="149"/>
      <c r="N558" s="142"/>
      <c r="O558" s="142"/>
      <c r="P558" s="149"/>
      <c r="Q558" s="142"/>
      <c r="R558" s="142"/>
      <c r="S558" s="149"/>
      <c r="T558" s="142"/>
      <c r="U558" s="142"/>
      <c r="V558" s="149"/>
      <c r="W558" s="142"/>
      <c r="X558" s="142"/>
      <c r="Y558" s="149"/>
      <c r="Z558" s="228">
        <f>Z557</f>
        <v>230.35</v>
      </c>
      <c r="AA558" s="228">
        <f>AA557</f>
        <v>230.35</v>
      </c>
      <c r="AB558" s="149"/>
      <c r="AC558" s="228"/>
      <c r="AD558" s="142"/>
      <c r="AE558" s="149"/>
      <c r="AF558" s="142"/>
      <c r="AG558" s="142"/>
      <c r="AH558" s="149"/>
      <c r="AI558" s="142"/>
      <c r="AJ558" s="142"/>
      <c r="AK558" s="149"/>
      <c r="AL558" s="142"/>
      <c r="AM558" s="142"/>
      <c r="AN558" s="149"/>
      <c r="AO558" s="142"/>
      <c r="AP558" s="142"/>
      <c r="AQ558" s="149"/>
      <c r="AR558" s="373"/>
    </row>
    <row r="559" spans="1:44" ht="33.75" customHeight="1" x14ac:dyDescent="0.25">
      <c r="A559" s="370"/>
      <c r="B559" s="410"/>
      <c r="C559" s="379"/>
      <c r="D559" s="182" t="s">
        <v>462</v>
      </c>
      <c r="E559" s="281">
        <f t="shared" si="1468"/>
        <v>0</v>
      </c>
      <c r="F559" s="281">
        <f t="shared" si="1469"/>
        <v>0</v>
      </c>
      <c r="G559" s="252" t="e">
        <f t="shared" si="1470"/>
        <v>#DIV/0!</v>
      </c>
      <c r="H559" s="142"/>
      <c r="I559" s="142"/>
      <c r="J559" s="149"/>
      <c r="K559" s="142"/>
      <c r="L559" s="142"/>
      <c r="M559" s="149"/>
      <c r="N559" s="142"/>
      <c r="O559" s="142"/>
      <c r="P559" s="149"/>
      <c r="Q559" s="142"/>
      <c r="R559" s="142"/>
      <c r="S559" s="149"/>
      <c r="T559" s="142"/>
      <c r="U559" s="142"/>
      <c r="V559" s="149"/>
      <c r="W559" s="142"/>
      <c r="X559" s="142"/>
      <c r="Y559" s="149"/>
      <c r="Z559" s="142"/>
      <c r="AA559" s="142"/>
      <c r="AB559" s="149"/>
      <c r="AC559" s="142"/>
      <c r="AD559" s="142"/>
      <c r="AE559" s="149"/>
      <c r="AF559" s="142"/>
      <c r="AG559" s="142"/>
      <c r="AH559" s="149"/>
      <c r="AI559" s="142"/>
      <c r="AJ559" s="142"/>
      <c r="AK559" s="149"/>
      <c r="AL559" s="142"/>
      <c r="AM559" s="142"/>
      <c r="AN559" s="149"/>
      <c r="AO559" s="142"/>
      <c r="AP559" s="142"/>
      <c r="AQ559" s="149"/>
      <c r="AR559" s="254"/>
    </row>
    <row r="560" spans="1:44" ht="33.75" customHeight="1" x14ac:dyDescent="0.25">
      <c r="A560" s="370" t="s">
        <v>484</v>
      </c>
      <c r="B560" s="410" t="s">
        <v>485</v>
      </c>
      <c r="C560" s="377" t="s">
        <v>465</v>
      </c>
      <c r="D560" s="223" t="s">
        <v>41</v>
      </c>
      <c r="E560" s="281">
        <f t="shared" si="1468"/>
        <v>210.09</v>
      </c>
      <c r="F560" s="281">
        <f t="shared" si="1469"/>
        <v>143.55000000000001</v>
      </c>
      <c r="G560" s="252">
        <f t="shared" si="1470"/>
        <v>0.68327859488790521</v>
      </c>
      <c r="H560" s="146">
        <f>H561+H562+H563+H565</f>
        <v>0</v>
      </c>
      <c r="I560" s="146">
        <f t="shared" ref="I560" si="1507">I561+I562+I563</f>
        <v>0</v>
      </c>
      <c r="J560" s="146" t="e">
        <f>I560/H560*100</f>
        <v>#DIV/0!</v>
      </c>
      <c r="K560" s="146">
        <f t="shared" ref="K560:L560" si="1508">K561+K562+K563</f>
        <v>0</v>
      </c>
      <c r="L560" s="146">
        <f t="shared" si="1508"/>
        <v>0</v>
      </c>
      <c r="M560" s="146" t="e">
        <f>L560/K560*100</f>
        <v>#DIV/0!</v>
      </c>
      <c r="N560" s="146">
        <f t="shared" ref="N560:O560" si="1509">N561+N562+N563</f>
        <v>0</v>
      </c>
      <c r="O560" s="146">
        <f t="shared" si="1509"/>
        <v>0</v>
      </c>
      <c r="P560" s="146" t="e">
        <f>O560/N560*100</f>
        <v>#DIV/0!</v>
      </c>
      <c r="Q560" s="146">
        <f t="shared" ref="Q560:R560" si="1510">Q561+Q562+Q563</f>
        <v>0</v>
      </c>
      <c r="R560" s="146">
        <f t="shared" si="1510"/>
        <v>0</v>
      </c>
      <c r="S560" s="146" t="e">
        <f>R560/Q560*100</f>
        <v>#DIV/0!</v>
      </c>
      <c r="T560" s="146">
        <f t="shared" ref="T560:U560" si="1511">T561+T562+T563</f>
        <v>0</v>
      </c>
      <c r="U560" s="146">
        <f t="shared" si="1511"/>
        <v>0</v>
      </c>
      <c r="V560" s="146" t="e">
        <f>U560/T560*100</f>
        <v>#DIV/0!</v>
      </c>
      <c r="W560" s="146">
        <f t="shared" ref="W560:X560" si="1512">W561+W562+W563</f>
        <v>0</v>
      </c>
      <c r="X560" s="146">
        <f t="shared" si="1512"/>
        <v>0</v>
      </c>
      <c r="Y560" s="146" t="e">
        <f>X560/W560*100</f>
        <v>#DIV/0!</v>
      </c>
      <c r="Z560" s="146">
        <f t="shared" ref="Z560:AA560" si="1513">Z561+Z562+Z563</f>
        <v>143.55000000000001</v>
      </c>
      <c r="AA560" s="146">
        <f t="shared" si="1513"/>
        <v>143.55000000000001</v>
      </c>
      <c r="AB560" s="146">
        <f>AA560/Z560*100</f>
        <v>100</v>
      </c>
      <c r="AC560" s="146">
        <f t="shared" ref="AC560:AD560" si="1514">AC561+AC562+AC563</f>
        <v>66.539999999999992</v>
      </c>
      <c r="AD560" s="146">
        <f t="shared" si="1514"/>
        <v>0</v>
      </c>
      <c r="AE560" s="146">
        <f>AD560/AC560*100</f>
        <v>0</v>
      </c>
      <c r="AF560" s="146">
        <f t="shared" ref="AF560:AG560" si="1515">AF561+AF562+AF563</f>
        <v>0</v>
      </c>
      <c r="AG560" s="146">
        <f t="shared" si="1515"/>
        <v>0</v>
      </c>
      <c r="AH560" s="146" t="e">
        <f>AG560/AF560*100</f>
        <v>#DIV/0!</v>
      </c>
      <c r="AI560" s="146">
        <f t="shared" ref="AI560:AJ560" si="1516">AI561+AI562+AI563</f>
        <v>0</v>
      </c>
      <c r="AJ560" s="146">
        <f t="shared" si="1516"/>
        <v>0</v>
      </c>
      <c r="AK560" s="146" t="e">
        <f>AJ560/AI560*100</f>
        <v>#DIV/0!</v>
      </c>
      <c r="AL560" s="146">
        <f t="shared" ref="AL560:AM560" si="1517">AL561+AL562+AL563</f>
        <v>0</v>
      </c>
      <c r="AM560" s="146">
        <f t="shared" si="1517"/>
        <v>0</v>
      </c>
      <c r="AN560" s="146" t="e">
        <f>AM560/AL560*100</f>
        <v>#DIV/0!</v>
      </c>
      <c r="AO560" s="146">
        <f t="shared" ref="AO560:AP560" si="1518">AO561+AO562+AO563</f>
        <v>0</v>
      </c>
      <c r="AP560" s="146">
        <f t="shared" si="1518"/>
        <v>0</v>
      </c>
      <c r="AQ560" s="146" t="e">
        <f>AP560/AO560*100</f>
        <v>#DIV/0!</v>
      </c>
      <c r="AR560" s="372"/>
    </row>
    <row r="561" spans="1:44" ht="33.75" customHeight="1" x14ac:dyDescent="0.25">
      <c r="A561" s="370"/>
      <c r="B561" s="410"/>
      <c r="C561" s="378"/>
      <c r="D561" s="225" t="s">
        <v>37</v>
      </c>
      <c r="E561" s="281">
        <f t="shared" si="1468"/>
        <v>0</v>
      </c>
      <c r="F561" s="281">
        <f t="shared" si="1469"/>
        <v>0</v>
      </c>
      <c r="G561" s="252" t="e">
        <f t="shared" si="1470"/>
        <v>#DIV/0!</v>
      </c>
      <c r="H561" s="142"/>
      <c r="I561" s="142"/>
      <c r="J561" s="149"/>
      <c r="K561" s="142"/>
      <c r="L561" s="142"/>
      <c r="M561" s="149"/>
      <c r="N561" s="142"/>
      <c r="O561" s="142"/>
      <c r="P561" s="149"/>
      <c r="Q561" s="142"/>
      <c r="R561" s="142"/>
      <c r="S561" s="149"/>
      <c r="T561" s="142"/>
      <c r="U561" s="142"/>
      <c r="V561" s="149"/>
      <c r="W561" s="142"/>
      <c r="X561" s="142"/>
      <c r="Y561" s="149"/>
      <c r="Z561" s="142"/>
      <c r="AA561" s="142"/>
      <c r="AB561" s="149"/>
      <c r="AC561" s="142"/>
      <c r="AD561" s="142"/>
      <c r="AE561" s="149"/>
      <c r="AF561" s="142"/>
      <c r="AG561" s="142"/>
      <c r="AH561" s="149"/>
      <c r="AI561" s="142"/>
      <c r="AJ561" s="142"/>
      <c r="AK561" s="149"/>
      <c r="AL561" s="142"/>
      <c r="AM561" s="142"/>
      <c r="AN561" s="149"/>
      <c r="AO561" s="142"/>
      <c r="AP561" s="142"/>
      <c r="AQ561" s="149"/>
      <c r="AR561" s="373"/>
    </row>
    <row r="562" spans="1:44" ht="33.75" customHeight="1" x14ac:dyDescent="0.25">
      <c r="A562" s="370"/>
      <c r="B562" s="410"/>
      <c r="C562" s="378"/>
      <c r="D562" s="225" t="s">
        <v>2</v>
      </c>
      <c r="E562" s="281">
        <f t="shared" si="1468"/>
        <v>0</v>
      </c>
      <c r="F562" s="281">
        <f t="shared" si="1469"/>
        <v>0</v>
      </c>
      <c r="G562" s="252" t="e">
        <f t="shared" si="1470"/>
        <v>#DIV/0!</v>
      </c>
      <c r="H562" s="142"/>
      <c r="I562" s="142"/>
      <c r="J562" s="149"/>
      <c r="K562" s="142"/>
      <c r="L562" s="142"/>
      <c r="M562" s="149"/>
      <c r="N562" s="142"/>
      <c r="O562" s="142"/>
      <c r="P562" s="149"/>
      <c r="Q562" s="142"/>
      <c r="R562" s="142"/>
      <c r="S562" s="149"/>
      <c r="T562" s="142"/>
      <c r="U562" s="142"/>
      <c r="V562" s="149"/>
      <c r="W562" s="142"/>
      <c r="X562" s="142"/>
      <c r="Y562" s="149"/>
      <c r="Z562" s="142"/>
      <c r="AA562" s="142"/>
      <c r="AB562" s="149"/>
      <c r="AC562" s="142"/>
      <c r="AD562" s="142"/>
      <c r="AE562" s="149"/>
      <c r="AF562" s="142"/>
      <c r="AG562" s="142"/>
      <c r="AH562" s="149"/>
      <c r="AI562" s="142"/>
      <c r="AJ562" s="142"/>
      <c r="AK562" s="149"/>
      <c r="AL562" s="142"/>
      <c r="AM562" s="142"/>
      <c r="AN562" s="149"/>
      <c r="AO562" s="142"/>
      <c r="AP562" s="142"/>
      <c r="AQ562" s="149"/>
      <c r="AR562" s="373"/>
    </row>
    <row r="563" spans="1:44" ht="33.75" customHeight="1" x14ac:dyDescent="0.25">
      <c r="A563" s="370"/>
      <c r="B563" s="410"/>
      <c r="C563" s="378"/>
      <c r="D563" s="226" t="s">
        <v>43</v>
      </c>
      <c r="E563" s="281">
        <f t="shared" si="1468"/>
        <v>210.09</v>
      </c>
      <c r="F563" s="281">
        <f t="shared" si="1469"/>
        <v>143.55000000000001</v>
      </c>
      <c r="G563" s="252">
        <f t="shared" si="1470"/>
        <v>0.68327859488790521</v>
      </c>
      <c r="H563" s="142"/>
      <c r="I563" s="142"/>
      <c r="J563" s="149"/>
      <c r="K563" s="142"/>
      <c r="L563" s="142"/>
      <c r="M563" s="149"/>
      <c r="N563" s="142"/>
      <c r="O563" s="142"/>
      <c r="P563" s="149"/>
      <c r="Q563" s="142"/>
      <c r="R563" s="142"/>
      <c r="S563" s="149"/>
      <c r="T563" s="142"/>
      <c r="U563" s="142"/>
      <c r="V563" s="149"/>
      <c r="W563" s="142"/>
      <c r="X563" s="142"/>
      <c r="Y563" s="149"/>
      <c r="Z563" s="316">
        <v>143.55000000000001</v>
      </c>
      <c r="AA563" s="316">
        <v>143.55000000000001</v>
      </c>
      <c r="AB563" s="149"/>
      <c r="AC563" s="228">
        <f>210.09-143.55</f>
        <v>66.539999999999992</v>
      </c>
      <c r="AD563" s="142"/>
      <c r="AE563" s="149"/>
      <c r="AF563" s="142"/>
      <c r="AG563" s="142"/>
      <c r="AH563" s="149"/>
      <c r="AI563" s="142"/>
      <c r="AJ563" s="142"/>
      <c r="AK563" s="149"/>
      <c r="AL563" s="142"/>
      <c r="AM563" s="142"/>
      <c r="AN563" s="149"/>
      <c r="AO563" s="142"/>
      <c r="AP563" s="142"/>
      <c r="AQ563" s="149"/>
      <c r="AR563" s="373"/>
    </row>
    <row r="564" spans="1:44" ht="33.75" customHeight="1" x14ac:dyDescent="0.25">
      <c r="A564" s="370"/>
      <c r="B564" s="410"/>
      <c r="C564" s="378"/>
      <c r="D564" s="182" t="s">
        <v>355</v>
      </c>
      <c r="E564" s="281">
        <f t="shared" si="1468"/>
        <v>210.09</v>
      </c>
      <c r="F564" s="281">
        <f t="shared" si="1469"/>
        <v>143.55000000000001</v>
      </c>
      <c r="G564" s="252">
        <f t="shared" si="1470"/>
        <v>0.68327859488790521</v>
      </c>
      <c r="H564" s="142"/>
      <c r="I564" s="142"/>
      <c r="J564" s="149"/>
      <c r="K564" s="142"/>
      <c r="L564" s="142"/>
      <c r="M564" s="149"/>
      <c r="N564" s="142"/>
      <c r="O564" s="142"/>
      <c r="P564" s="149"/>
      <c r="Q564" s="142"/>
      <c r="R564" s="142"/>
      <c r="S564" s="149"/>
      <c r="T564" s="142"/>
      <c r="U564" s="142"/>
      <c r="V564" s="149"/>
      <c r="W564" s="142"/>
      <c r="X564" s="142"/>
      <c r="Y564" s="149"/>
      <c r="Z564" s="316">
        <f>Z563</f>
        <v>143.55000000000001</v>
      </c>
      <c r="AA564" s="316">
        <f>AA563</f>
        <v>143.55000000000001</v>
      </c>
      <c r="AB564" s="149"/>
      <c r="AC564" s="228">
        <f>AC563</f>
        <v>66.539999999999992</v>
      </c>
      <c r="AD564" s="142"/>
      <c r="AE564" s="149"/>
      <c r="AF564" s="142"/>
      <c r="AG564" s="142"/>
      <c r="AH564" s="149"/>
      <c r="AI564" s="142"/>
      <c r="AJ564" s="142"/>
      <c r="AK564" s="149"/>
      <c r="AL564" s="142"/>
      <c r="AM564" s="142"/>
      <c r="AN564" s="149"/>
      <c r="AO564" s="142"/>
      <c r="AP564" s="142"/>
      <c r="AQ564" s="149"/>
      <c r="AR564" s="373"/>
    </row>
    <row r="565" spans="1:44" ht="33.75" customHeight="1" x14ac:dyDescent="0.25">
      <c r="A565" s="370"/>
      <c r="B565" s="410"/>
      <c r="C565" s="379"/>
      <c r="D565" s="182" t="s">
        <v>462</v>
      </c>
      <c r="E565" s="281">
        <f t="shared" si="1468"/>
        <v>0</v>
      </c>
      <c r="F565" s="281">
        <f t="shared" si="1469"/>
        <v>0</v>
      </c>
      <c r="G565" s="252" t="e">
        <f t="shared" si="1470"/>
        <v>#DIV/0!</v>
      </c>
      <c r="H565" s="142"/>
      <c r="I565" s="142"/>
      <c r="J565" s="149"/>
      <c r="K565" s="142"/>
      <c r="L565" s="142"/>
      <c r="M565" s="149"/>
      <c r="N565" s="142"/>
      <c r="O565" s="142"/>
      <c r="P565" s="149"/>
      <c r="Q565" s="142"/>
      <c r="R565" s="142"/>
      <c r="S565" s="149"/>
      <c r="T565" s="142"/>
      <c r="U565" s="142"/>
      <c r="V565" s="149"/>
      <c r="W565" s="142"/>
      <c r="X565" s="142"/>
      <c r="Y565" s="149"/>
      <c r="Z565" s="142"/>
      <c r="AA565" s="142"/>
      <c r="AB565" s="149"/>
      <c r="AC565" s="142"/>
      <c r="AD565" s="142"/>
      <c r="AE565" s="149"/>
      <c r="AF565" s="142"/>
      <c r="AG565" s="142"/>
      <c r="AH565" s="149"/>
      <c r="AI565" s="142"/>
      <c r="AJ565" s="142"/>
      <c r="AK565" s="149"/>
      <c r="AL565" s="142"/>
      <c r="AM565" s="142"/>
      <c r="AN565" s="149"/>
      <c r="AO565" s="142"/>
      <c r="AP565" s="142"/>
      <c r="AQ565" s="149"/>
      <c r="AR565" s="254"/>
    </row>
    <row r="566" spans="1:44" ht="33.75" customHeight="1" x14ac:dyDescent="0.25">
      <c r="A566" s="370" t="s">
        <v>486</v>
      </c>
      <c r="B566" s="410" t="s">
        <v>487</v>
      </c>
      <c r="C566" s="377" t="s">
        <v>465</v>
      </c>
      <c r="D566" s="223" t="s">
        <v>41</v>
      </c>
      <c r="E566" s="281">
        <f t="shared" ref="E566:E589" si="1519">H566+K566+N566+Q566+T566+W566+Z566+AC566+AF566+AI566+AL566+AO566</f>
        <v>0</v>
      </c>
      <c r="F566" s="281">
        <f t="shared" ref="F566:F589" si="1520">I566+L566+O566+R566+U566+X566+AA566+AD566+AG566+AJ566+AM566+AP566</f>
        <v>0</v>
      </c>
      <c r="G566" s="252" t="e">
        <f t="shared" ref="G566:G589" si="1521">F566/E566</f>
        <v>#DIV/0!</v>
      </c>
      <c r="H566" s="146">
        <f>H567+H568+H569+H571</f>
        <v>0</v>
      </c>
      <c r="I566" s="146">
        <f t="shared" ref="I566" si="1522">I567+I568+I569</f>
        <v>0</v>
      </c>
      <c r="J566" s="146" t="e">
        <f>I566/H566*100</f>
        <v>#DIV/0!</v>
      </c>
      <c r="K566" s="146">
        <f t="shared" ref="K566:L566" si="1523">K567+K568+K569</f>
        <v>0</v>
      </c>
      <c r="L566" s="146">
        <f t="shared" si="1523"/>
        <v>0</v>
      </c>
      <c r="M566" s="146" t="e">
        <f>L566/K566*100</f>
        <v>#DIV/0!</v>
      </c>
      <c r="N566" s="146">
        <f t="shared" ref="N566:O566" si="1524">N567+N568+N569</f>
        <v>0</v>
      </c>
      <c r="O566" s="146">
        <f t="shared" si="1524"/>
        <v>0</v>
      </c>
      <c r="P566" s="146" t="e">
        <f>O566/N566*100</f>
        <v>#DIV/0!</v>
      </c>
      <c r="Q566" s="146">
        <f t="shared" ref="Q566:R566" si="1525">Q567+Q568+Q569</f>
        <v>0</v>
      </c>
      <c r="R566" s="146">
        <f t="shared" si="1525"/>
        <v>0</v>
      </c>
      <c r="S566" s="146" t="e">
        <f>R566/Q566*100</f>
        <v>#DIV/0!</v>
      </c>
      <c r="T566" s="146">
        <f t="shared" ref="T566:U566" si="1526">T567+T568+T569</f>
        <v>0</v>
      </c>
      <c r="U566" s="146">
        <f t="shared" si="1526"/>
        <v>0</v>
      </c>
      <c r="V566" s="146" t="e">
        <f>U566/T566*100</f>
        <v>#DIV/0!</v>
      </c>
      <c r="W566" s="146">
        <f t="shared" ref="W566:X566" si="1527">W567+W568+W569</f>
        <v>0</v>
      </c>
      <c r="X566" s="146">
        <f t="shared" si="1527"/>
        <v>0</v>
      </c>
      <c r="Y566" s="146" t="e">
        <f>X566/W566*100</f>
        <v>#DIV/0!</v>
      </c>
      <c r="Z566" s="146">
        <f t="shared" ref="Z566:AA566" si="1528">Z567+Z568+Z569</f>
        <v>0</v>
      </c>
      <c r="AA566" s="146">
        <f t="shared" si="1528"/>
        <v>0</v>
      </c>
      <c r="AB566" s="146" t="e">
        <f>AA566/Z566*100</f>
        <v>#DIV/0!</v>
      </c>
      <c r="AC566" s="146">
        <f t="shared" ref="AC566:AD566" si="1529">AC567+AC568+AC569</f>
        <v>0</v>
      </c>
      <c r="AD566" s="146">
        <f t="shared" si="1529"/>
        <v>0</v>
      </c>
      <c r="AE566" s="146" t="e">
        <f>AD566/AC566*100</f>
        <v>#DIV/0!</v>
      </c>
      <c r="AF566" s="146">
        <f t="shared" ref="AF566:AG566" si="1530">AF567+AF568+AF569</f>
        <v>0</v>
      </c>
      <c r="AG566" s="146">
        <f t="shared" si="1530"/>
        <v>0</v>
      </c>
      <c r="AH566" s="146" t="e">
        <f>AG566/AF566*100</f>
        <v>#DIV/0!</v>
      </c>
      <c r="AI566" s="146">
        <f t="shared" ref="AI566:AJ566" si="1531">AI567+AI568+AI569</f>
        <v>0</v>
      </c>
      <c r="AJ566" s="146">
        <f t="shared" si="1531"/>
        <v>0</v>
      </c>
      <c r="AK566" s="146" t="e">
        <f>AJ566/AI566*100</f>
        <v>#DIV/0!</v>
      </c>
      <c r="AL566" s="146">
        <f t="shared" ref="AL566:AM566" si="1532">AL567+AL568+AL569</f>
        <v>0</v>
      </c>
      <c r="AM566" s="146">
        <f t="shared" si="1532"/>
        <v>0</v>
      </c>
      <c r="AN566" s="146" t="e">
        <f>AM566/AL566*100</f>
        <v>#DIV/0!</v>
      </c>
      <c r="AO566" s="146">
        <f t="shared" ref="AO566:AP566" si="1533">AO567+AO568+AO569</f>
        <v>0</v>
      </c>
      <c r="AP566" s="146">
        <f t="shared" si="1533"/>
        <v>0</v>
      </c>
      <c r="AQ566" s="146" t="e">
        <f>AP566/AO566*100</f>
        <v>#DIV/0!</v>
      </c>
      <c r="AR566" s="372"/>
    </row>
    <row r="567" spans="1:44" ht="33.75" customHeight="1" x14ac:dyDescent="0.25">
      <c r="A567" s="370"/>
      <c r="B567" s="410"/>
      <c r="C567" s="378"/>
      <c r="D567" s="225" t="s">
        <v>37</v>
      </c>
      <c r="E567" s="281">
        <f t="shared" si="1519"/>
        <v>0</v>
      </c>
      <c r="F567" s="281">
        <f t="shared" si="1520"/>
        <v>0</v>
      </c>
      <c r="G567" s="252" t="e">
        <f t="shared" si="1521"/>
        <v>#DIV/0!</v>
      </c>
      <c r="H567" s="142"/>
      <c r="I567" s="142"/>
      <c r="J567" s="149"/>
      <c r="K567" s="142"/>
      <c r="L567" s="142"/>
      <c r="M567" s="149"/>
      <c r="N567" s="142"/>
      <c r="O567" s="142"/>
      <c r="P567" s="149"/>
      <c r="Q567" s="142"/>
      <c r="R567" s="142"/>
      <c r="S567" s="149"/>
      <c r="T567" s="142"/>
      <c r="U567" s="142"/>
      <c r="V567" s="149"/>
      <c r="W567" s="142"/>
      <c r="X567" s="142"/>
      <c r="Y567" s="149"/>
      <c r="Z567" s="142"/>
      <c r="AA567" s="142"/>
      <c r="AB567" s="149"/>
      <c r="AC567" s="142"/>
      <c r="AD567" s="142"/>
      <c r="AE567" s="149"/>
      <c r="AF567" s="142"/>
      <c r="AG567" s="142"/>
      <c r="AH567" s="149"/>
      <c r="AI567" s="142"/>
      <c r="AJ567" s="142"/>
      <c r="AK567" s="149"/>
      <c r="AL567" s="142"/>
      <c r="AM567" s="142"/>
      <c r="AN567" s="149"/>
      <c r="AO567" s="142"/>
      <c r="AP567" s="142"/>
      <c r="AQ567" s="149"/>
      <c r="AR567" s="373"/>
    </row>
    <row r="568" spans="1:44" ht="33.75" customHeight="1" x14ac:dyDescent="0.25">
      <c r="A568" s="370"/>
      <c r="B568" s="410"/>
      <c r="C568" s="378"/>
      <c r="D568" s="225" t="s">
        <v>2</v>
      </c>
      <c r="E568" s="281">
        <f t="shared" si="1519"/>
        <v>0</v>
      </c>
      <c r="F568" s="281">
        <f t="shared" si="1520"/>
        <v>0</v>
      </c>
      <c r="G568" s="252" t="e">
        <f t="shared" si="1521"/>
        <v>#DIV/0!</v>
      </c>
      <c r="H568" s="142"/>
      <c r="I568" s="142"/>
      <c r="J568" s="149"/>
      <c r="K568" s="142"/>
      <c r="L568" s="142"/>
      <c r="M568" s="149"/>
      <c r="N568" s="142"/>
      <c r="O568" s="142"/>
      <c r="P568" s="149"/>
      <c r="Q568" s="142"/>
      <c r="R568" s="142"/>
      <c r="S568" s="149"/>
      <c r="T568" s="142"/>
      <c r="U568" s="142"/>
      <c r="V568" s="149"/>
      <c r="W568" s="142"/>
      <c r="X568" s="142"/>
      <c r="Y568" s="149"/>
      <c r="Z568" s="142"/>
      <c r="AA568" s="142"/>
      <c r="AB568" s="149"/>
      <c r="AC568" s="142"/>
      <c r="AD568" s="142"/>
      <c r="AE568" s="149"/>
      <c r="AF568" s="142"/>
      <c r="AG568" s="142"/>
      <c r="AH568" s="149"/>
      <c r="AI568" s="142"/>
      <c r="AJ568" s="142"/>
      <c r="AK568" s="149"/>
      <c r="AL568" s="142"/>
      <c r="AM568" s="142"/>
      <c r="AN568" s="149"/>
      <c r="AO568" s="142"/>
      <c r="AP568" s="142"/>
      <c r="AQ568" s="149"/>
      <c r="AR568" s="373"/>
    </row>
    <row r="569" spans="1:44" ht="33.75" customHeight="1" x14ac:dyDescent="0.25">
      <c r="A569" s="370"/>
      <c r="B569" s="410"/>
      <c r="C569" s="378"/>
      <c r="D569" s="226" t="s">
        <v>43</v>
      </c>
      <c r="E569" s="281">
        <f t="shared" si="1519"/>
        <v>0</v>
      </c>
      <c r="F569" s="281">
        <f t="shared" si="1520"/>
        <v>0</v>
      </c>
      <c r="G569" s="252" t="e">
        <f t="shared" si="1521"/>
        <v>#DIV/0!</v>
      </c>
      <c r="H569" s="142"/>
      <c r="I569" s="142"/>
      <c r="J569" s="149"/>
      <c r="K569" s="142"/>
      <c r="L569" s="142"/>
      <c r="M569" s="149"/>
      <c r="N569" s="142"/>
      <c r="O569" s="142"/>
      <c r="P569" s="149"/>
      <c r="Q569" s="142"/>
      <c r="R569" s="142"/>
      <c r="S569" s="149"/>
      <c r="T569" s="142"/>
      <c r="U569" s="142"/>
      <c r="V569" s="149"/>
      <c r="W569" s="142"/>
      <c r="X569" s="142"/>
      <c r="Y569" s="149"/>
      <c r="Z569" s="142"/>
      <c r="AA569" s="142"/>
      <c r="AB569" s="149"/>
      <c r="AC569" s="228">
        <f>2288.81-1781.62-507.19</f>
        <v>0</v>
      </c>
      <c r="AD569" s="142"/>
      <c r="AE569" s="149"/>
      <c r="AF569" s="142"/>
      <c r="AG569" s="142"/>
      <c r="AH569" s="149"/>
      <c r="AI569" s="142"/>
      <c r="AJ569" s="142"/>
      <c r="AK569" s="149"/>
      <c r="AL569" s="142"/>
      <c r="AM569" s="142"/>
      <c r="AN569" s="149"/>
      <c r="AO569" s="142"/>
      <c r="AP569" s="142"/>
      <c r="AQ569" s="149"/>
      <c r="AR569" s="373"/>
    </row>
    <row r="570" spans="1:44" ht="33.75" customHeight="1" x14ac:dyDescent="0.25">
      <c r="A570" s="370"/>
      <c r="B570" s="410"/>
      <c r="C570" s="378"/>
      <c r="D570" s="182" t="s">
        <v>355</v>
      </c>
      <c r="E570" s="281">
        <f t="shared" si="1519"/>
        <v>0</v>
      </c>
      <c r="F570" s="281">
        <f t="shared" si="1520"/>
        <v>0</v>
      </c>
      <c r="G570" s="252" t="e">
        <f t="shared" si="1521"/>
        <v>#DIV/0!</v>
      </c>
      <c r="H570" s="142"/>
      <c r="I570" s="142"/>
      <c r="J570" s="149"/>
      <c r="K570" s="142"/>
      <c r="L570" s="142"/>
      <c r="M570" s="149"/>
      <c r="N570" s="142"/>
      <c r="O570" s="142"/>
      <c r="P570" s="149"/>
      <c r="Q570" s="142"/>
      <c r="R570" s="142"/>
      <c r="S570" s="149"/>
      <c r="T570" s="142"/>
      <c r="U570" s="142"/>
      <c r="V570" s="149"/>
      <c r="W570" s="142"/>
      <c r="X570" s="142"/>
      <c r="Y570" s="149"/>
      <c r="Z570" s="142"/>
      <c r="AA570" s="142"/>
      <c r="AB570" s="149"/>
      <c r="AC570" s="228">
        <f>AC569</f>
        <v>0</v>
      </c>
      <c r="AD570" s="142"/>
      <c r="AE570" s="149"/>
      <c r="AF570" s="142"/>
      <c r="AG570" s="142"/>
      <c r="AH570" s="149"/>
      <c r="AI570" s="142"/>
      <c r="AJ570" s="142"/>
      <c r="AK570" s="149"/>
      <c r="AL570" s="142"/>
      <c r="AM570" s="142"/>
      <c r="AN570" s="149"/>
      <c r="AO570" s="142"/>
      <c r="AP570" s="142"/>
      <c r="AQ570" s="149"/>
      <c r="AR570" s="373"/>
    </row>
    <row r="571" spans="1:44" ht="33.75" customHeight="1" x14ac:dyDescent="0.25">
      <c r="A571" s="370"/>
      <c r="B571" s="410"/>
      <c r="C571" s="379"/>
      <c r="D571" s="182" t="s">
        <v>462</v>
      </c>
      <c r="E571" s="281">
        <f t="shared" si="1519"/>
        <v>0</v>
      </c>
      <c r="F571" s="281">
        <f t="shared" si="1520"/>
        <v>0</v>
      </c>
      <c r="G571" s="252" t="e">
        <f t="shared" si="1521"/>
        <v>#DIV/0!</v>
      </c>
      <c r="H571" s="142"/>
      <c r="I571" s="142"/>
      <c r="J571" s="149"/>
      <c r="K571" s="142"/>
      <c r="L571" s="142"/>
      <c r="M571" s="149"/>
      <c r="N571" s="142"/>
      <c r="O571" s="142"/>
      <c r="P571" s="149"/>
      <c r="Q571" s="142"/>
      <c r="R571" s="142"/>
      <c r="S571" s="149"/>
      <c r="T571" s="142"/>
      <c r="U571" s="142"/>
      <c r="V571" s="149"/>
      <c r="W571" s="142"/>
      <c r="X571" s="142"/>
      <c r="Y571" s="149"/>
      <c r="Z571" s="142"/>
      <c r="AA571" s="142"/>
      <c r="AB571" s="149"/>
      <c r="AC571" s="142"/>
      <c r="AD571" s="142"/>
      <c r="AE571" s="149"/>
      <c r="AF571" s="142"/>
      <c r="AG571" s="142"/>
      <c r="AH571" s="149"/>
      <c r="AI571" s="142"/>
      <c r="AJ571" s="142"/>
      <c r="AK571" s="149"/>
      <c r="AL571" s="142"/>
      <c r="AM571" s="142"/>
      <c r="AN571" s="149"/>
      <c r="AO571" s="142"/>
      <c r="AP571" s="142"/>
      <c r="AQ571" s="149"/>
      <c r="AR571" s="254"/>
    </row>
    <row r="572" spans="1:44" ht="33.75" customHeight="1" x14ac:dyDescent="0.25">
      <c r="A572" s="370" t="s">
        <v>488</v>
      </c>
      <c r="B572" s="410" t="s">
        <v>535</v>
      </c>
      <c r="C572" s="410"/>
      <c r="D572" s="223" t="s">
        <v>41</v>
      </c>
      <c r="E572" s="281">
        <f t="shared" si="1519"/>
        <v>2278.81</v>
      </c>
      <c r="F572" s="281">
        <f t="shared" si="1520"/>
        <v>0</v>
      </c>
      <c r="G572" s="252">
        <f t="shared" si="1521"/>
        <v>0</v>
      </c>
      <c r="H572" s="146">
        <f>H573+H574+H575+H577</f>
        <v>0</v>
      </c>
      <c r="I572" s="146">
        <f t="shared" ref="I572" si="1534">I573+I574+I575</f>
        <v>0</v>
      </c>
      <c r="J572" s="146" t="e">
        <f>I572/H572*100</f>
        <v>#DIV/0!</v>
      </c>
      <c r="K572" s="146">
        <f t="shared" ref="K572:L572" si="1535">K573+K574+K575</f>
        <v>0</v>
      </c>
      <c r="L572" s="146">
        <f t="shared" si="1535"/>
        <v>0</v>
      </c>
      <c r="M572" s="146" t="e">
        <f>L572/K572*100</f>
        <v>#DIV/0!</v>
      </c>
      <c r="N572" s="146">
        <f t="shared" ref="N572:O572" si="1536">N573+N574+N575</f>
        <v>0</v>
      </c>
      <c r="O572" s="146">
        <f t="shared" si="1536"/>
        <v>0</v>
      </c>
      <c r="P572" s="146" t="e">
        <f>O572/N572*100</f>
        <v>#DIV/0!</v>
      </c>
      <c r="Q572" s="146">
        <f t="shared" ref="Q572:R572" si="1537">Q573+Q574+Q575</f>
        <v>0</v>
      </c>
      <c r="R572" s="146">
        <f t="shared" si="1537"/>
        <v>0</v>
      </c>
      <c r="S572" s="146" t="e">
        <f>R572/Q572*100</f>
        <v>#DIV/0!</v>
      </c>
      <c r="T572" s="146">
        <f t="shared" ref="T572:U572" si="1538">T573+T574+T575</f>
        <v>0</v>
      </c>
      <c r="U572" s="146">
        <f t="shared" si="1538"/>
        <v>0</v>
      </c>
      <c r="V572" s="146" t="e">
        <f>U572/T572*100</f>
        <v>#DIV/0!</v>
      </c>
      <c r="W572" s="146">
        <f t="shared" ref="W572:X572" si="1539">W573+W574+W575</f>
        <v>0</v>
      </c>
      <c r="X572" s="146">
        <f t="shared" si="1539"/>
        <v>0</v>
      </c>
      <c r="Y572" s="146" t="e">
        <f>X572/W572*100</f>
        <v>#DIV/0!</v>
      </c>
      <c r="Z572" s="146">
        <f t="shared" ref="Z572:AA572" si="1540">Z573+Z574+Z575</f>
        <v>0</v>
      </c>
      <c r="AA572" s="146">
        <f t="shared" si="1540"/>
        <v>0</v>
      </c>
      <c r="AB572" s="146" t="e">
        <f>AA572/Z572*100</f>
        <v>#DIV/0!</v>
      </c>
      <c r="AC572" s="146">
        <f t="shared" ref="AC572:AD572" si="1541">AC573+AC574+AC575</f>
        <v>0</v>
      </c>
      <c r="AD572" s="146">
        <f t="shared" si="1541"/>
        <v>0</v>
      </c>
      <c r="AE572" s="146" t="e">
        <f>AD572/AC572*100</f>
        <v>#DIV/0!</v>
      </c>
      <c r="AF572" s="146">
        <f t="shared" ref="AF572:AG572" si="1542">AF573+AF574+AF575</f>
        <v>2278.81</v>
      </c>
      <c r="AG572" s="146">
        <f t="shared" si="1542"/>
        <v>0</v>
      </c>
      <c r="AH572" s="146">
        <f>AG572/AF572*100</f>
        <v>0</v>
      </c>
      <c r="AI572" s="146">
        <f t="shared" ref="AI572:AJ572" si="1543">AI573+AI574+AI575</f>
        <v>0</v>
      </c>
      <c r="AJ572" s="146">
        <f t="shared" si="1543"/>
        <v>0</v>
      </c>
      <c r="AK572" s="146" t="e">
        <f>AJ572/AI572*100</f>
        <v>#DIV/0!</v>
      </c>
      <c r="AL572" s="146">
        <f t="shared" ref="AL572:AM572" si="1544">AL573+AL574+AL575</f>
        <v>0</v>
      </c>
      <c r="AM572" s="146">
        <f t="shared" si="1544"/>
        <v>0</v>
      </c>
      <c r="AN572" s="146" t="e">
        <f>AM572/AL572*100</f>
        <v>#DIV/0!</v>
      </c>
      <c r="AO572" s="146">
        <f t="shared" ref="AO572:AP572" si="1545">AO573+AO574+AO575</f>
        <v>0</v>
      </c>
      <c r="AP572" s="146">
        <f t="shared" si="1545"/>
        <v>0</v>
      </c>
      <c r="AQ572" s="146" t="e">
        <f>AP572/AO572*100</f>
        <v>#DIV/0!</v>
      </c>
      <c r="AR572" s="372"/>
    </row>
    <row r="573" spans="1:44" ht="33.75" customHeight="1" x14ac:dyDescent="0.25">
      <c r="A573" s="370"/>
      <c r="B573" s="410"/>
      <c r="C573" s="410"/>
      <c r="D573" s="225" t="s">
        <v>37</v>
      </c>
      <c r="E573" s="281">
        <f t="shared" si="1519"/>
        <v>0</v>
      </c>
      <c r="F573" s="281">
        <f t="shared" si="1520"/>
        <v>0</v>
      </c>
      <c r="G573" s="252" t="e">
        <f t="shared" si="1521"/>
        <v>#DIV/0!</v>
      </c>
      <c r="H573" s="142"/>
      <c r="I573" s="142"/>
      <c r="J573" s="149"/>
      <c r="K573" s="142"/>
      <c r="L573" s="142"/>
      <c r="M573" s="149"/>
      <c r="N573" s="142"/>
      <c r="O573" s="142"/>
      <c r="P573" s="149"/>
      <c r="Q573" s="142"/>
      <c r="R573" s="142"/>
      <c r="S573" s="149"/>
      <c r="T573" s="142"/>
      <c r="U573" s="142"/>
      <c r="V573" s="149"/>
      <c r="W573" s="142"/>
      <c r="X573" s="142"/>
      <c r="Y573" s="149"/>
      <c r="Z573" s="142"/>
      <c r="AA573" s="142"/>
      <c r="AB573" s="149"/>
      <c r="AC573" s="142"/>
      <c r="AD573" s="142"/>
      <c r="AE573" s="149"/>
      <c r="AF573" s="142"/>
      <c r="AG573" s="142"/>
      <c r="AH573" s="149"/>
      <c r="AI573" s="142"/>
      <c r="AJ573" s="142"/>
      <c r="AK573" s="149"/>
      <c r="AL573" s="142"/>
      <c r="AM573" s="142"/>
      <c r="AN573" s="149"/>
      <c r="AO573" s="142"/>
      <c r="AP573" s="142"/>
      <c r="AQ573" s="149"/>
      <c r="AR573" s="373"/>
    </row>
    <row r="574" spans="1:44" ht="33.75" customHeight="1" x14ac:dyDescent="0.25">
      <c r="A574" s="370"/>
      <c r="B574" s="410"/>
      <c r="C574" s="410"/>
      <c r="D574" s="225" t="s">
        <v>2</v>
      </c>
      <c r="E574" s="281">
        <f t="shared" si="1519"/>
        <v>1645.21</v>
      </c>
      <c r="F574" s="281">
        <f t="shared" si="1520"/>
        <v>0</v>
      </c>
      <c r="G574" s="252">
        <f t="shared" si="1521"/>
        <v>0</v>
      </c>
      <c r="H574" s="142"/>
      <c r="I574" s="142"/>
      <c r="J574" s="149"/>
      <c r="K574" s="142"/>
      <c r="L574" s="142"/>
      <c r="M574" s="149"/>
      <c r="N574" s="142"/>
      <c r="O574" s="142"/>
      <c r="P574" s="149"/>
      <c r="Q574" s="142"/>
      <c r="R574" s="142"/>
      <c r="S574" s="149"/>
      <c r="T574" s="142"/>
      <c r="U574" s="142"/>
      <c r="V574" s="149"/>
      <c r="W574" s="142"/>
      <c r="X574" s="142"/>
      <c r="Y574" s="149"/>
      <c r="Z574" s="142"/>
      <c r="AA574" s="142"/>
      <c r="AB574" s="149"/>
      <c r="AC574" s="142"/>
      <c r="AD574" s="142"/>
      <c r="AE574" s="149"/>
      <c r="AF574" s="228">
        <v>1645.21</v>
      </c>
      <c r="AG574" s="142"/>
      <c r="AH574" s="149"/>
      <c r="AI574" s="142"/>
      <c r="AJ574" s="142"/>
      <c r="AK574" s="149"/>
      <c r="AL574" s="142"/>
      <c r="AM574" s="142"/>
      <c r="AN574" s="149"/>
      <c r="AO574" s="142"/>
      <c r="AP574" s="142"/>
      <c r="AQ574" s="149"/>
      <c r="AR574" s="373"/>
    </row>
    <row r="575" spans="1:44" ht="33.75" customHeight="1" x14ac:dyDescent="0.25">
      <c r="A575" s="370"/>
      <c r="B575" s="410"/>
      <c r="C575" s="410"/>
      <c r="D575" s="226" t="s">
        <v>43</v>
      </c>
      <c r="E575" s="281">
        <f t="shared" si="1519"/>
        <v>633.59999999999991</v>
      </c>
      <c r="F575" s="281">
        <f t="shared" si="1520"/>
        <v>0</v>
      </c>
      <c r="G575" s="252">
        <f t="shared" si="1521"/>
        <v>0</v>
      </c>
      <c r="H575" s="142"/>
      <c r="I575" s="142"/>
      <c r="J575" s="149"/>
      <c r="K575" s="142"/>
      <c r="L575" s="142"/>
      <c r="M575" s="149"/>
      <c r="N575" s="142"/>
      <c r="O575" s="142"/>
      <c r="P575" s="149"/>
      <c r="Q575" s="142"/>
      <c r="R575" s="142"/>
      <c r="S575" s="149"/>
      <c r="T575" s="142"/>
      <c r="U575" s="142"/>
      <c r="V575" s="149"/>
      <c r="W575" s="142"/>
      <c r="X575" s="142"/>
      <c r="Y575" s="149"/>
      <c r="Z575" s="142"/>
      <c r="AA575" s="142"/>
      <c r="AB575" s="149"/>
      <c r="AC575" s="142"/>
      <c r="AD575" s="142"/>
      <c r="AE575" s="149"/>
      <c r="AF575" s="228">
        <f>2288.81-1126.26448-21.75552-507.19</f>
        <v>633.59999999999991</v>
      </c>
      <c r="AG575" s="142"/>
      <c r="AH575" s="149"/>
      <c r="AI575" s="142"/>
      <c r="AJ575" s="142"/>
      <c r="AK575" s="149"/>
      <c r="AL575" s="142"/>
      <c r="AM575" s="142"/>
      <c r="AN575" s="149"/>
      <c r="AO575" s="142"/>
      <c r="AP575" s="142"/>
      <c r="AQ575" s="149"/>
      <c r="AR575" s="373"/>
    </row>
    <row r="576" spans="1:44" ht="33.75" customHeight="1" x14ac:dyDescent="0.25">
      <c r="A576" s="370"/>
      <c r="B576" s="410"/>
      <c r="C576" s="410"/>
      <c r="D576" s="182" t="s">
        <v>355</v>
      </c>
      <c r="E576" s="281">
        <f t="shared" si="1519"/>
        <v>633.59999999999991</v>
      </c>
      <c r="F576" s="281">
        <f t="shared" si="1520"/>
        <v>0</v>
      </c>
      <c r="G576" s="252">
        <f t="shared" si="1521"/>
        <v>0</v>
      </c>
      <c r="H576" s="142"/>
      <c r="I576" s="142"/>
      <c r="J576" s="149"/>
      <c r="K576" s="142"/>
      <c r="L576" s="142"/>
      <c r="M576" s="149"/>
      <c r="N576" s="142"/>
      <c r="O576" s="142"/>
      <c r="P576" s="149"/>
      <c r="Q576" s="142"/>
      <c r="R576" s="142"/>
      <c r="S576" s="149"/>
      <c r="T576" s="142"/>
      <c r="U576" s="142"/>
      <c r="V576" s="149"/>
      <c r="W576" s="142"/>
      <c r="X576" s="142"/>
      <c r="Y576" s="149"/>
      <c r="Z576" s="142"/>
      <c r="AA576" s="142"/>
      <c r="AB576" s="149"/>
      <c r="AC576" s="142"/>
      <c r="AD576" s="142"/>
      <c r="AE576" s="149"/>
      <c r="AF576" s="228">
        <f>AF575</f>
        <v>633.59999999999991</v>
      </c>
      <c r="AG576" s="142"/>
      <c r="AH576" s="149"/>
      <c r="AI576" s="142"/>
      <c r="AJ576" s="142"/>
      <c r="AK576" s="149"/>
      <c r="AL576" s="142"/>
      <c r="AM576" s="142"/>
      <c r="AN576" s="149"/>
      <c r="AO576" s="142"/>
      <c r="AP576" s="142"/>
      <c r="AQ576" s="149"/>
      <c r="AR576" s="373"/>
    </row>
    <row r="577" spans="1:44" ht="33.75" customHeight="1" x14ac:dyDescent="0.25">
      <c r="A577" s="370"/>
      <c r="B577" s="410"/>
      <c r="C577" s="410"/>
      <c r="D577" s="182" t="s">
        <v>356</v>
      </c>
      <c r="E577" s="281">
        <f t="shared" si="1519"/>
        <v>0</v>
      </c>
      <c r="F577" s="281">
        <f t="shared" si="1520"/>
        <v>0</v>
      </c>
      <c r="G577" s="252" t="e">
        <f t="shared" si="1521"/>
        <v>#DIV/0!</v>
      </c>
      <c r="H577" s="142"/>
      <c r="I577" s="142"/>
      <c r="J577" s="149"/>
      <c r="K577" s="142"/>
      <c r="L577" s="142"/>
      <c r="M577" s="149"/>
      <c r="N577" s="142"/>
      <c r="O577" s="142"/>
      <c r="P577" s="149"/>
      <c r="Q577" s="142"/>
      <c r="R577" s="142"/>
      <c r="S577" s="149"/>
      <c r="T577" s="142"/>
      <c r="U577" s="142"/>
      <c r="V577" s="149"/>
      <c r="W577" s="142"/>
      <c r="X577" s="142"/>
      <c r="Y577" s="149"/>
      <c r="Z577" s="142"/>
      <c r="AA577" s="142"/>
      <c r="AB577" s="149"/>
      <c r="AC577" s="142"/>
      <c r="AD577" s="142"/>
      <c r="AE577" s="149"/>
      <c r="AF577" s="142"/>
      <c r="AG577" s="142"/>
      <c r="AH577" s="149"/>
      <c r="AI577" s="142"/>
      <c r="AJ577" s="142"/>
      <c r="AK577" s="149"/>
      <c r="AL577" s="142"/>
      <c r="AM577" s="142"/>
      <c r="AN577" s="149"/>
      <c r="AO577" s="142"/>
      <c r="AP577" s="142"/>
      <c r="AQ577" s="149"/>
      <c r="AR577" s="254"/>
    </row>
    <row r="578" spans="1:44" ht="33.75" customHeight="1" x14ac:dyDescent="0.25">
      <c r="A578" s="370" t="s">
        <v>489</v>
      </c>
      <c r="B578" s="410" t="s">
        <v>536</v>
      </c>
      <c r="C578" s="410"/>
      <c r="D578" s="223" t="s">
        <v>41</v>
      </c>
      <c r="E578" s="281">
        <f t="shared" si="1519"/>
        <v>3059</v>
      </c>
      <c r="F578" s="281">
        <f t="shared" si="1520"/>
        <v>0</v>
      </c>
      <c r="G578" s="252">
        <f t="shared" si="1521"/>
        <v>0</v>
      </c>
      <c r="H578" s="146">
        <f>H579+H580+H581+H583</f>
        <v>0</v>
      </c>
      <c r="I578" s="146">
        <f t="shared" ref="I578" si="1546">I579+I580+I581</f>
        <v>0</v>
      </c>
      <c r="J578" s="146" t="e">
        <f>I578/H578*100</f>
        <v>#DIV/0!</v>
      </c>
      <c r="K578" s="146">
        <f t="shared" ref="K578:L578" si="1547">K579+K580+K581</f>
        <v>0</v>
      </c>
      <c r="L578" s="146">
        <f t="shared" si="1547"/>
        <v>0</v>
      </c>
      <c r="M578" s="146" t="e">
        <f>L578/K578*100</f>
        <v>#DIV/0!</v>
      </c>
      <c r="N578" s="146">
        <f t="shared" ref="N578:O578" si="1548">N579+N580+N581</f>
        <v>0</v>
      </c>
      <c r="O578" s="146">
        <f t="shared" si="1548"/>
        <v>0</v>
      </c>
      <c r="P578" s="146" t="e">
        <f>O578/N578*100</f>
        <v>#DIV/0!</v>
      </c>
      <c r="Q578" s="146">
        <f t="shared" ref="Q578:R578" si="1549">Q579+Q580+Q581</f>
        <v>0</v>
      </c>
      <c r="R578" s="146">
        <f t="shared" si="1549"/>
        <v>0</v>
      </c>
      <c r="S578" s="146" t="e">
        <f>R578/Q578*100</f>
        <v>#DIV/0!</v>
      </c>
      <c r="T578" s="146">
        <f t="shared" ref="T578:U578" si="1550">T579+T580+T581</f>
        <v>0</v>
      </c>
      <c r="U578" s="146">
        <f t="shared" si="1550"/>
        <v>0</v>
      </c>
      <c r="V578" s="146" t="e">
        <f>U578/T578*100</f>
        <v>#DIV/0!</v>
      </c>
      <c r="W578" s="146">
        <f t="shared" ref="W578:X578" si="1551">W579+W580+W581</f>
        <v>0</v>
      </c>
      <c r="X578" s="146">
        <f t="shared" si="1551"/>
        <v>0</v>
      </c>
      <c r="Y578" s="146" t="e">
        <f>X578/W578*100</f>
        <v>#DIV/0!</v>
      </c>
      <c r="Z578" s="146">
        <f t="shared" ref="Z578:AA578" si="1552">Z579+Z580+Z581</f>
        <v>0</v>
      </c>
      <c r="AA578" s="146">
        <f t="shared" si="1552"/>
        <v>0</v>
      </c>
      <c r="AB578" s="146" t="e">
        <f>AA578/Z578*100</f>
        <v>#DIV/0!</v>
      </c>
      <c r="AC578" s="146">
        <f t="shared" ref="AC578:AD578" si="1553">AC579+AC580+AC581</f>
        <v>3059</v>
      </c>
      <c r="AD578" s="146">
        <f t="shared" si="1553"/>
        <v>0</v>
      </c>
      <c r="AE578" s="146">
        <f>AD578/AC578*100</f>
        <v>0</v>
      </c>
      <c r="AF578" s="146">
        <f t="shared" ref="AF578:AG578" si="1554">AF579+AF580+AF581</f>
        <v>0</v>
      </c>
      <c r="AG578" s="146">
        <f t="shared" si="1554"/>
        <v>0</v>
      </c>
      <c r="AH578" s="146" t="e">
        <f>AG578/AF578*100</f>
        <v>#DIV/0!</v>
      </c>
      <c r="AI578" s="146">
        <f t="shared" ref="AI578:AJ578" si="1555">AI579+AI580+AI581</f>
        <v>0</v>
      </c>
      <c r="AJ578" s="146">
        <f t="shared" si="1555"/>
        <v>0</v>
      </c>
      <c r="AK578" s="146" t="e">
        <f>AJ578/AI578*100</f>
        <v>#DIV/0!</v>
      </c>
      <c r="AL578" s="146">
        <f t="shared" ref="AL578:AM578" si="1556">AL579+AL580+AL581</f>
        <v>0</v>
      </c>
      <c r="AM578" s="146">
        <f t="shared" si="1556"/>
        <v>0</v>
      </c>
      <c r="AN578" s="146" t="e">
        <f>AM578/AL578*100</f>
        <v>#DIV/0!</v>
      </c>
      <c r="AO578" s="146">
        <f t="shared" ref="AO578:AP578" si="1557">AO579+AO580+AO581</f>
        <v>0</v>
      </c>
      <c r="AP578" s="146">
        <f t="shared" si="1557"/>
        <v>0</v>
      </c>
      <c r="AQ578" s="146" t="e">
        <f>AP578/AO578*100</f>
        <v>#DIV/0!</v>
      </c>
      <c r="AR578" s="372"/>
    </row>
    <row r="579" spans="1:44" ht="33.75" customHeight="1" x14ac:dyDescent="0.25">
      <c r="A579" s="370"/>
      <c r="B579" s="410"/>
      <c r="C579" s="410"/>
      <c r="D579" s="225" t="s">
        <v>37</v>
      </c>
      <c r="E579" s="281">
        <f t="shared" si="1519"/>
        <v>0</v>
      </c>
      <c r="F579" s="281">
        <f t="shared" si="1520"/>
        <v>0</v>
      </c>
      <c r="G579" s="252" t="e">
        <f t="shared" si="1521"/>
        <v>#DIV/0!</v>
      </c>
      <c r="H579" s="142"/>
      <c r="I579" s="142"/>
      <c r="J579" s="149"/>
      <c r="K579" s="142"/>
      <c r="L579" s="142"/>
      <c r="M579" s="149"/>
      <c r="N579" s="142"/>
      <c r="O579" s="142"/>
      <c r="P579" s="149"/>
      <c r="Q579" s="142"/>
      <c r="R579" s="142"/>
      <c r="S579" s="149"/>
      <c r="T579" s="142"/>
      <c r="U579" s="142"/>
      <c r="V579" s="149"/>
      <c r="W579" s="142"/>
      <c r="X579" s="142"/>
      <c r="Y579" s="149"/>
      <c r="Z579" s="142"/>
      <c r="AA579" s="142"/>
      <c r="AB579" s="149"/>
      <c r="AC579" s="142"/>
      <c r="AD579" s="142"/>
      <c r="AE579" s="149"/>
      <c r="AF579" s="142"/>
      <c r="AG579" s="142"/>
      <c r="AH579" s="149"/>
      <c r="AI579" s="142"/>
      <c r="AJ579" s="142"/>
      <c r="AK579" s="149"/>
      <c r="AL579" s="142"/>
      <c r="AM579" s="142"/>
      <c r="AN579" s="149"/>
      <c r="AO579" s="142"/>
      <c r="AP579" s="142"/>
      <c r="AQ579" s="149"/>
      <c r="AR579" s="373"/>
    </row>
    <row r="580" spans="1:44" ht="33.75" customHeight="1" x14ac:dyDescent="0.25">
      <c r="A580" s="370"/>
      <c r="B580" s="410"/>
      <c r="C580" s="410"/>
      <c r="D580" s="225" t="s">
        <v>2</v>
      </c>
      <c r="E580" s="281">
        <f t="shared" si="1519"/>
        <v>1466.81</v>
      </c>
      <c r="F580" s="281">
        <f t="shared" si="1520"/>
        <v>0</v>
      </c>
      <c r="G580" s="252">
        <f t="shared" si="1521"/>
        <v>0</v>
      </c>
      <c r="H580" s="142"/>
      <c r="I580" s="142"/>
      <c r="J580" s="149"/>
      <c r="K580" s="142"/>
      <c r="L580" s="142"/>
      <c r="M580" s="149"/>
      <c r="N580" s="142"/>
      <c r="O580" s="142"/>
      <c r="P580" s="149"/>
      <c r="Q580" s="142"/>
      <c r="R580" s="142"/>
      <c r="S580" s="149"/>
      <c r="T580" s="142"/>
      <c r="U580" s="142"/>
      <c r="V580" s="149"/>
      <c r="W580" s="142"/>
      <c r="X580" s="142"/>
      <c r="Y580" s="149"/>
      <c r="Z580" s="142"/>
      <c r="AA580" s="142"/>
      <c r="AB580" s="149"/>
      <c r="AC580" s="228">
        <v>1466.81</v>
      </c>
      <c r="AD580" s="142"/>
      <c r="AE580" s="149"/>
      <c r="AF580" s="142"/>
      <c r="AG580" s="142"/>
      <c r="AH580" s="149"/>
      <c r="AI580" s="142"/>
      <c r="AJ580" s="142"/>
      <c r="AK580" s="149"/>
      <c r="AL580" s="142"/>
      <c r="AM580" s="142"/>
      <c r="AN580" s="149"/>
      <c r="AO580" s="142"/>
      <c r="AP580" s="142"/>
      <c r="AQ580" s="149"/>
      <c r="AR580" s="373"/>
    </row>
    <row r="581" spans="1:44" ht="33.75" customHeight="1" x14ac:dyDescent="0.25">
      <c r="A581" s="370"/>
      <c r="B581" s="410"/>
      <c r="C581" s="410"/>
      <c r="D581" s="226" t="s">
        <v>43</v>
      </c>
      <c r="E581" s="281">
        <f t="shared" si="1519"/>
        <v>1592.19</v>
      </c>
      <c r="F581" s="281">
        <f t="shared" si="1520"/>
        <v>0</v>
      </c>
      <c r="G581" s="252">
        <f t="shared" si="1521"/>
        <v>0</v>
      </c>
      <c r="H581" s="142"/>
      <c r="I581" s="142"/>
      <c r="J581" s="149"/>
      <c r="K581" s="142"/>
      <c r="L581" s="142"/>
      <c r="M581" s="149"/>
      <c r="N581" s="142"/>
      <c r="O581" s="142"/>
      <c r="P581" s="149"/>
      <c r="Q581" s="142"/>
      <c r="R581" s="142"/>
      <c r="S581" s="149"/>
      <c r="T581" s="142"/>
      <c r="U581" s="142"/>
      <c r="V581" s="149"/>
      <c r="W581" s="142"/>
      <c r="X581" s="142"/>
      <c r="Y581" s="149"/>
      <c r="Z581" s="142"/>
      <c r="AA581" s="142"/>
      <c r="AB581" s="149"/>
      <c r="AC581" s="228">
        <f>1085+507.19</f>
        <v>1592.19</v>
      </c>
      <c r="AD581" s="142"/>
      <c r="AE581" s="149"/>
      <c r="AF581" s="142"/>
      <c r="AG581" s="142"/>
      <c r="AH581" s="149"/>
      <c r="AI581" s="142"/>
      <c r="AJ581" s="142"/>
      <c r="AK581" s="149"/>
      <c r="AL581" s="142"/>
      <c r="AM581" s="142"/>
      <c r="AN581" s="149"/>
      <c r="AO581" s="142"/>
      <c r="AP581" s="142"/>
      <c r="AQ581" s="149"/>
      <c r="AR581" s="373"/>
    </row>
    <row r="582" spans="1:44" ht="33.75" customHeight="1" x14ac:dyDescent="0.25">
      <c r="A582" s="370"/>
      <c r="B582" s="410"/>
      <c r="C582" s="410"/>
      <c r="D582" s="182" t="s">
        <v>355</v>
      </c>
      <c r="E582" s="281">
        <f t="shared" si="1519"/>
        <v>1592.19</v>
      </c>
      <c r="F582" s="281">
        <f t="shared" si="1520"/>
        <v>0</v>
      </c>
      <c r="G582" s="252">
        <f t="shared" si="1521"/>
        <v>0</v>
      </c>
      <c r="H582" s="142"/>
      <c r="I582" s="142"/>
      <c r="J582" s="149"/>
      <c r="K582" s="142"/>
      <c r="L582" s="142"/>
      <c r="M582" s="149"/>
      <c r="N582" s="142"/>
      <c r="O582" s="142"/>
      <c r="P582" s="149"/>
      <c r="Q582" s="142"/>
      <c r="R582" s="142"/>
      <c r="S582" s="149"/>
      <c r="T582" s="142"/>
      <c r="U582" s="142"/>
      <c r="V582" s="149"/>
      <c r="W582" s="142"/>
      <c r="X582" s="142"/>
      <c r="Y582" s="149"/>
      <c r="Z582" s="142"/>
      <c r="AA582" s="142"/>
      <c r="AB582" s="149"/>
      <c r="AC582" s="228">
        <f>AC581</f>
        <v>1592.19</v>
      </c>
      <c r="AD582" s="142"/>
      <c r="AE582" s="149"/>
      <c r="AF582" s="142"/>
      <c r="AG582" s="142"/>
      <c r="AH582" s="149"/>
      <c r="AI582" s="142"/>
      <c r="AJ582" s="142"/>
      <c r="AK582" s="149"/>
      <c r="AL582" s="142"/>
      <c r="AM582" s="142"/>
      <c r="AN582" s="149"/>
      <c r="AO582" s="142"/>
      <c r="AP582" s="142"/>
      <c r="AQ582" s="149"/>
      <c r="AR582" s="373"/>
    </row>
    <row r="583" spans="1:44" ht="33.75" customHeight="1" x14ac:dyDescent="0.25">
      <c r="A583" s="370"/>
      <c r="B583" s="410"/>
      <c r="C583" s="410"/>
      <c r="D583" s="182" t="s">
        <v>356</v>
      </c>
      <c r="E583" s="281">
        <f t="shared" si="1519"/>
        <v>0</v>
      </c>
      <c r="F583" s="281">
        <f t="shared" si="1520"/>
        <v>0</v>
      </c>
      <c r="G583" s="252" t="e">
        <f t="shared" si="1521"/>
        <v>#DIV/0!</v>
      </c>
      <c r="H583" s="142"/>
      <c r="I583" s="142"/>
      <c r="J583" s="149"/>
      <c r="K583" s="142"/>
      <c r="L583" s="142"/>
      <c r="M583" s="149"/>
      <c r="N583" s="142"/>
      <c r="O583" s="142"/>
      <c r="P583" s="149"/>
      <c r="Q583" s="142"/>
      <c r="R583" s="142"/>
      <c r="S583" s="149"/>
      <c r="T583" s="142"/>
      <c r="U583" s="142"/>
      <c r="V583" s="149"/>
      <c r="W583" s="142"/>
      <c r="X583" s="142"/>
      <c r="Y583" s="149"/>
      <c r="Z583" s="142"/>
      <c r="AA583" s="142"/>
      <c r="AB583" s="149"/>
      <c r="AC583" s="142"/>
      <c r="AD583" s="142"/>
      <c r="AE583" s="149"/>
      <c r="AF583" s="142"/>
      <c r="AG583" s="142"/>
      <c r="AH583" s="149"/>
      <c r="AI583" s="142"/>
      <c r="AJ583" s="142"/>
      <c r="AK583" s="149"/>
      <c r="AL583" s="142"/>
      <c r="AM583" s="142"/>
      <c r="AN583" s="149"/>
      <c r="AO583" s="142"/>
      <c r="AP583" s="142"/>
      <c r="AQ583" s="149"/>
      <c r="AR583" s="254"/>
    </row>
    <row r="584" spans="1:44" ht="33.75" customHeight="1" x14ac:dyDescent="0.25">
      <c r="A584" s="370" t="s">
        <v>490</v>
      </c>
      <c r="B584" s="410" t="s">
        <v>537</v>
      </c>
      <c r="C584" s="410"/>
      <c r="D584" s="223" t="s">
        <v>41</v>
      </c>
      <c r="E584" s="281">
        <f t="shared" si="1519"/>
        <v>3851</v>
      </c>
      <c r="F584" s="281">
        <f t="shared" si="1520"/>
        <v>0</v>
      </c>
      <c r="G584" s="252">
        <f t="shared" si="1521"/>
        <v>0</v>
      </c>
      <c r="H584" s="146">
        <f>H585+H586+H587+H589</f>
        <v>0</v>
      </c>
      <c r="I584" s="146">
        <f t="shared" ref="I584" si="1558">I585+I586+I587</f>
        <v>0</v>
      </c>
      <c r="J584" s="146" t="e">
        <f>I584/H584*100</f>
        <v>#DIV/0!</v>
      </c>
      <c r="K584" s="146">
        <f t="shared" ref="K584:L584" si="1559">K585+K586+K587</f>
        <v>0</v>
      </c>
      <c r="L584" s="146">
        <f t="shared" si="1559"/>
        <v>0</v>
      </c>
      <c r="M584" s="146" t="e">
        <f>L584/K584*100</f>
        <v>#DIV/0!</v>
      </c>
      <c r="N584" s="146">
        <f t="shared" ref="N584:O584" si="1560">N585+N586+N587</f>
        <v>0</v>
      </c>
      <c r="O584" s="146">
        <f t="shared" si="1560"/>
        <v>0</v>
      </c>
      <c r="P584" s="146" t="e">
        <f>O584/N584*100</f>
        <v>#DIV/0!</v>
      </c>
      <c r="Q584" s="146">
        <f t="shared" ref="Q584:R584" si="1561">Q585+Q586+Q587</f>
        <v>0</v>
      </c>
      <c r="R584" s="146">
        <f t="shared" si="1561"/>
        <v>0</v>
      </c>
      <c r="S584" s="146" t="e">
        <f>R584/Q584*100</f>
        <v>#DIV/0!</v>
      </c>
      <c r="T584" s="146">
        <f t="shared" ref="T584:U584" si="1562">T585+T586+T587</f>
        <v>0</v>
      </c>
      <c r="U584" s="146">
        <f t="shared" si="1562"/>
        <v>0</v>
      </c>
      <c r="V584" s="146" t="e">
        <f>U584/T584*100</f>
        <v>#DIV/0!</v>
      </c>
      <c r="W584" s="146">
        <f t="shared" ref="W584:X584" si="1563">W585+W586+W587</f>
        <v>0</v>
      </c>
      <c r="X584" s="146">
        <f t="shared" si="1563"/>
        <v>0</v>
      </c>
      <c r="Y584" s="146" t="e">
        <f>X584/W584*100</f>
        <v>#DIV/0!</v>
      </c>
      <c r="Z584" s="146">
        <f t="shared" ref="Z584:AA584" si="1564">Z585+Z586+Z587</f>
        <v>0</v>
      </c>
      <c r="AA584" s="146">
        <f t="shared" si="1564"/>
        <v>0</v>
      </c>
      <c r="AB584" s="146" t="e">
        <f>AA584/Z584*100</f>
        <v>#DIV/0!</v>
      </c>
      <c r="AC584" s="146">
        <f t="shared" ref="AC584:AD584" si="1565">AC585+AC586+AC587</f>
        <v>3851</v>
      </c>
      <c r="AD584" s="146">
        <f t="shared" si="1565"/>
        <v>0</v>
      </c>
      <c r="AE584" s="146">
        <f>AD584/AC584*100</f>
        <v>0</v>
      </c>
      <c r="AF584" s="146">
        <f t="shared" ref="AF584:AG584" si="1566">AF585+AF586+AF587</f>
        <v>0</v>
      </c>
      <c r="AG584" s="146">
        <f t="shared" si="1566"/>
        <v>0</v>
      </c>
      <c r="AH584" s="146" t="e">
        <f>AG584/AF584*100</f>
        <v>#DIV/0!</v>
      </c>
      <c r="AI584" s="146">
        <f t="shared" ref="AI584:AJ584" si="1567">AI585+AI586+AI587</f>
        <v>0</v>
      </c>
      <c r="AJ584" s="146">
        <f t="shared" si="1567"/>
        <v>0</v>
      </c>
      <c r="AK584" s="146" t="e">
        <f>AJ584/AI584*100</f>
        <v>#DIV/0!</v>
      </c>
      <c r="AL584" s="146">
        <f t="shared" ref="AL584:AM584" si="1568">AL585+AL586+AL587</f>
        <v>0</v>
      </c>
      <c r="AM584" s="146">
        <f t="shared" si="1568"/>
        <v>0</v>
      </c>
      <c r="AN584" s="146" t="e">
        <f>AM584/AL584*100</f>
        <v>#DIV/0!</v>
      </c>
      <c r="AO584" s="146">
        <f t="shared" ref="AO584:AP584" si="1569">AO585+AO586+AO587</f>
        <v>0</v>
      </c>
      <c r="AP584" s="146">
        <f t="shared" si="1569"/>
        <v>0</v>
      </c>
      <c r="AQ584" s="146" t="e">
        <f>AP584/AO584*100</f>
        <v>#DIV/0!</v>
      </c>
      <c r="AR584" s="372"/>
    </row>
    <row r="585" spans="1:44" ht="33.75" customHeight="1" x14ac:dyDescent="0.25">
      <c r="A585" s="370"/>
      <c r="B585" s="410"/>
      <c r="C585" s="410"/>
      <c r="D585" s="225" t="s">
        <v>37</v>
      </c>
      <c r="E585" s="281">
        <f t="shared" si="1519"/>
        <v>0</v>
      </c>
      <c r="F585" s="281">
        <f t="shared" si="1520"/>
        <v>0</v>
      </c>
      <c r="G585" s="252" t="e">
        <f t="shared" si="1521"/>
        <v>#DIV/0!</v>
      </c>
      <c r="H585" s="142"/>
      <c r="I585" s="142"/>
      <c r="J585" s="149"/>
      <c r="K585" s="142"/>
      <c r="L585" s="142"/>
      <c r="M585" s="149"/>
      <c r="N585" s="142"/>
      <c r="O585" s="142"/>
      <c r="P585" s="149"/>
      <c r="Q585" s="142"/>
      <c r="R585" s="142"/>
      <c r="S585" s="149"/>
      <c r="T585" s="142"/>
      <c r="U585" s="142"/>
      <c r="V585" s="149"/>
      <c r="W585" s="142"/>
      <c r="X585" s="142"/>
      <c r="Y585" s="149"/>
      <c r="Z585" s="142"/>
      <c r="AA585" s="142"/>
      <c r="AB585" s="149"/>
      <c r="AC585" s="142"/>
      <c r="AD585" s="142"/>
      <c r="AE585" s="149"/>
      <c r="AF585" s="142"/>
      <c r="AG585" s="142"/>
      <c r="AH585" s="149"/>
      <c r="AI585" s="142"/>
      <c r="AJ585" s="142"/>
      <c r="AK585" s="149"/>
      <c r="AL585" s="142"/>
      <c r="AM585" s="142"/>
      <c r="AN585" s="149"/>
      <c r="AO585" s="142"/>
      <c r="AP585" s="142"/>
      <c r="AQ585" s="149"/>
      <c r="AR585" s="373"/>
    </row>
    <row r="586" spans="1:44" ht="33.75" customHeight="1" x14ac:dyDescent="0.25">
      <c r="A586" s="370"/>
      <c r="B586" s="410"/>
      <c r="C586" s="410"/>
      <c r="D586" s="225" t="s">
        <v>2</v>
      </c>
      <c r="E586" s="281">
        <f t="shared" si="1519"/>
        <v>2525</v>
      </c>
      <c r="F586" s="281">
        <f t="shared" si="1520"/>
        <v>0</v>
      </c>
      <c r="G586" s="252">
        <f t="shared" si="1521"/>
        <v>0</v>
      </c>
      <c r="H586" s="142"/>
      <c r="I586" s="142"/>
      <c r="J586" s="149"/>
      <c r="K586" s="142"/>
      <c r="L586" s="142"/>
      <c r="M586" s="149"/>
      <c r="N586" s="142"/>
      <c r="O586" s="142"/>
      <c r="P586" s="149"/>
      <c r="Q586" s="142"/>
      <c r="R586" s="142"/>
      <c r="S586" s="149"/>
      <c r="T586" s="142"/>
      <c r="U586" s="142"/>
      <c r="V586" s="149"/>
      <c r="W586" s="142"/>
      <c r="X586" s="142"/>
      <c r="Y586" s="149"/>
      <c r="Z586" s="142"/>
      <c r="AA586" s="142"/>
      <c r="AB586" s="149"/>
      <c r="AC586" s="228">
        <v>2525</v>
      </c>
      <c r="AD586" s="142"/>
      <c r="AE586" s="149"/>
      <c r="AF586" s="142"/>
      <c r="AG586" s="142"/>
      <c r="AH586" s="149"/>
      <c r="AI586" s="142"/>
      <c r="AJ586" s="142"/>
      <c r="AK586" s="149"/>
      <c r="AL586" s="142"/>
      <c r="AM586" s="142"/>
      <c r="AN586" s="149"/>
      <c r="AO586" s="142"/>
      <c r="AP586" s="142"/>
      <c r="AQ586" s="149"/>
      <c r="AR586" s="373"/>
    </row>
    <row r="587" spans="1:44" ht="33.75" customHeight="1" x14ac:dyDescent="0.25">
      <c r="A587" s="370"/>
      <c r="B587" s="410"/>
      <c r="C587" s="410"/>
      <c r="D587" s="226" t="s">
        <v>43</v>
      </c>
      <c r="E587" s="281">
        <f t="shared" si="1519"/>
        <v>1326</v>
      </c>
      <c r="F587" s="281">
        <f t="shared" si="1520"/>
        <v>0</v>
      </c>
      <c r="G587" s="252">
        <f t="shared" si="1521"/>
        <v>0</v>
      </c>
      <c r="H587" s="142"/>
      <c r="I587" s="142"/>
      <c r="J587" s="149"/>
      <c r="K587" s="142"/>
      <c r="L587" s="142"/>
      <c r="M587" s="149"/>
      <c r="N587" s="142"/>
      <c r="O587" s="142"/>
      <c r="P587" s="149"/>
      <c r="Q587" s="142"/>
      <c r="R587" s="142"/>
      <c r="S587" s="149"/>
      <c r="T587" s="142"/>
      <c r="U587" s="142"/>
      <c r="V587" s="149"/>
      <c r="W587" s="142"/>
      <c r="X587" s="142"/>
      <c r="Y587" s="149"/>
      <c r="Z587" s="142"/>
      <c r="AA587" s="142"/>
      <c r="AB587" s="149"/>
      <c r="AC587" s="228">
        <f>63.02+1262.98</f>
        <v>1326</v>
      </c>
      <c r="AD587" s="142"/>
      <c r="AE587" s="149"/>
      <c r="AF587" s="142"/>
      <c r="AG587" s="142"/>
      <c r="AH587" s="149"/>
      <c r="AI587" s="142"/>
      <c r="AJ587" s="142"/>
      <c r="AK587" s="149"/>
      <c r="AL587" s="142"/>
      <c r="AM587" s="142"/>
      <c r="AN587" s="149"/>
      <c r="AO587" s="142"/>
      <c r="AP587" s="142"/>
      <c r="AQ587" s="149"/>
      <c r="AR587" s="373"/>
    </row>
    <row r="588" spans="1:44" ht="33.75" customHeight="1" x14ac:dyDescent="0.25">
      <c r="A588" s="370"/>
      <c r="B588" s="410"/>
      <c r="C588" s="410"/>
      <c r="D588" s="182" t="s">
        <v>355</v>
      </c>
      <c r="E588" s="281">
        <f t="shared" si="1519"/>
        <v>1326</v>
      </c>
      <c r="F588" s="281">
        <f t="shared" si="1520"/>
        <v>0</v>
      </c>
      <c r="G588" s="252">
        <f t="shared" si="1521"/>
        <v>0</v>
      </c>
      <c r="H588" s="142"/>
      <c r="I588" s="142"/>
      <c r="J588" s="149"/>
      <c r="K588" s="142"/>
      <c r="L588" s="142"/>
      <c r="M588" s="149"/>
      <c r="N588" s="142"/>
      <c r="O588" s="142"/>
      <c r="P588" s="149"/>
      <c r="Q588" s="142"/>
      <c r="R588" s="142"/>
      <c r="S588" s="149"/>
      <c r="T588" s="142"/>
      <c r="U588" s="142"/>
      <c r="V588" s="149"/>
      <c r="W588" s="142"/>
      <c r="X588" s="142"/>
      <c r="Y588" s="149"/>
      <c r="Z588" s="142"/>
      <c r="AA588" s="142"/>
      <c r="AB588" s="149"/>
      <c r="AC588" s="228">
        <f>AC587</f>
        <v>1326</v>
      </c>
      <c r="AD588" s="142"/>
      <c r="AE588" s="149"/>
      <c r="AF588" s="142"/>
      <c r="AG588" s="142"/>
      <c r="AH588" s="149"/>
      <c r="AI588" s="142"/>
      <c r="AJ588" s="142"/>
      <c r="AK588" s="149"/>
      <c r="AL588" s="142"/>
      <c r="AM588" s="142"/>
      <c r="AN588" s="149"/>
      <c r="AO588" s="142"/>
      <c r="AP588" s="142"/>
      <c r="AQ588" s="149"/>
      <c r="AR588" s="373"/>
    </row>
    <row r="589" spans="1:44" ht="33.75" customHeight="1" x14ac:dyDescent="0.25">
      <c r="A589" s="370"/>
      <c r="B589" s="410"/>
      <c r="C589" s="410"/>
      <c r="D589" s="182" t="s">
        <v>356</v>
      </c>
      <c r="E589" s="281">
        <f t="shared" si="1519"/>
        <v>0</v>
      </c>
      <c r="F589" s="281">
        <f t="shared" si="1520"/>
        <v>0</v>
      </c>
      <c r="G589" s="252" t="e">
        <f t="shared" si="1521"/>
        <v>#DIV/0!</v>
      </c>
      <c r="H589" s="142"/>
      <c r="I589" s="142"/>
      <c r="J589" s="149"/>
      <c r="K589" s="142"/>
      <c r="L589" s="142"/>
      <c r="M589" s="149"/>
      <c r="N589" s="142"/>
      <c r="O589" s="142"/>
      <c r="P589" s="149"/>
      <c r="Q589" s="142"/>
      <c r="R589" s="142"/>
      <c r="S589" s="149"/>
      <c r="T589" s="142"/>
      <c r="U589" s="142"/>
      <c r="V589" s="149"/>
      <c r="W589" s="142"/>
      <c r="X589" s="142"/>
      <c r="Y589" s="149"/>
      <c r="Z589" s="142"/>
      <c r="AA589" s="142"/>
      <c r="AB589" s="149"/>
      <c r="AC589" s="142"/>
      <c r="AD589" s="142"/>
      <c r="AE589" s="149"/>
      <c r="AF589" s="142"/>
      <c r="AG589" s="142"/>
      <c r="AH589" s="149"/>
      <c r="AI589" s="142"/>
      <c r="AJ589" s="142"/>
      <c r="AK589" s="149"/>
      <c r="AL589" s="142"/>
      <c r="AM589" s="142"/>
      <c r="AN589" s="149"/>
      <c r="AO589" s="142"/>
      <c r="AP589" s="142"/>
      <c r="AQ589" s="149"/>
      <c r="AR589" s="254"/>
    </row>
    <row r="590" spans="1:44" ht="21" customHeight="1" x14ac:dyDescent="0.25">
      <c r="A590" s="380" t="s">
        <v>347</v>
      </c>
      <c r="B590" s="381"/>
      <c r="C590" s="381"/>
      <c r="D590" s="150" t="s">
        <v>41</v>
      </c>
      <c r="E590" s="281">
        <f t="shared" si="1260"/>
        <v>147686.68338</v>
      </c>
      <c r="F590" s="281">
        <f t="shared" si="1261"/>
        <v>10791.139819999999</v>
      </c>
      <c r="G590" s="221">
        <f t="shared" si="1431"/>
        <v>7.3067791713043201E-2</v>
      </c>
      <c r="H590" s="146">
        <f>H591+H592+H593</f>
        <v>0</v>
      </c>
      <c r="I590" s="146">
        <f t="shared" ref="I590" si="1570">I591+I592+I593</f>
        <v>0</v>
      </c>
      <c r="J590" s="146" t="e">
        <f>I590/H590*100</f>
        <v>#DIV/0!</v>
      </c>
      <c r="K590" s="146">
        <f t="shared" ref="K590:L590" si="1571">K591+K592+K593</f>
        <v>0</v>
      </c>
      <c r="L590" s="146">
        <f t="shared" si="1571"/>
        <v>0</v>
      </c>
      <c r="M590" s="146" t="e">
        <f>L590/K590*100</f>
        <v>#DIV/0!</v>
      </c>
      <c r="N590" s="146">
        <f t="shared" ref="N590:O590" si="1572">N591+N592+N593</f>
        <v>0</v>
      </c>
      <c r="O590" s="146">
        <f t="shared" si="1572"/>
        <v>0</v>
      </c>
      <c r="P590" s="146" t="e">
        <f>O590/N590*100</f>
        <v>#DIV/0!</v>
      </c>
      <c r="Q590" s="146">
        <f t="shared" ref="Q590:R590" si="1573">Q591+Q592+Q593</f>
        <v>0</v>
      </c>
      <c r="R590" s="146">
        <f t="shared" si="1573"/>
        <v>0</v>
      </c>
      <c r="S590" s="146" t="e">
        <f>R590/Q590*100</f>
        <v>#DIV/0!</v>
      </c>
      <c r="T590" s="146">
        <f t="shared" ref="T590:U590" si="1574">T591+T592+T593</f>
        <v>0</v>
      </c>
      <c r="U590" s="146">
        <f t="shared" si="1574"/>
        <v>0</v>
      </c>
      <c r="V590" s="146" t="e">
        <f>U590/T590*100</f>
        <v>#DIV/0!</v>
      </c>
      <c r="W590" s="146">
        <f t="shared" ref="W590:X590" si="1575">W591+W592+W593</f>
        <v>1412.9</v>
      </c>
      <c r="X590" s="146">
        <f t="shared" si="1575"/>
        <v>1412.9</v>
      </c>
      <c r="Y590" s="146">
        <f>X590/W590*100</f>
        <v>100</v>
      </c>
      <c r="Z590" s="146">
        <f t="shared" ref="Z590:AA590" si="1576">Z591+Z592+Z593</f>
        <v>9378.2398199999989</v>
      </c>
      <c r="AA590" s="146">
        <f t="shared" si="1576"/>
        <v>9378.2398199999989</v>
      </c>
      <c r="AB590" s="146">
        <f>AA590/Z590*100</f>
        <v>100</v>
      </c>
      <c r="AC590" s="146">
        <f t="shared" ref="AC590:AD590" si="1577">AC591+AC592+AC593</f>
        <v>16979.947540000001</v>
      </c>
      <c r="AD590" s="146">
        <f t="shared" si="1577"/>
        <v>0</v>
      </c>
      <c r="AE590" s="146">
        <f>AD590/AC590*100</f>
        <v>0</v>
      </c>
      <c r="AF590" s="146">
        <f t="shared" ref="AF590:AG590" si="1578">AF591+AF592+AF593</f>
        <v>17475.596020000001</v>
      </c>
      <c r="AG590" s="146">
        <f t="shared" si="1578"/>
        <v>0</v>
      </c>
      <c r="AH590" s="146">
        <f>AG590/AF590*100</f>
        <v>0</v>
      </c>
      <c r="AI590" s="146">
        <f t="shared" ref="AI590:AJ590" si="1579">AI591+AI592+AI593</f>
        <v>0</v>
      </c>
      <c r="AJ590" s="146">
        <f t="shared" si="1579"/>
        <v>0</v>
      </c>
      <c r="AK590" s="146" t="e">
        <f>AJ590/AI590*100</f>
        <v>#DIV/0!</v>
      </c>
      <c r="AL590" s="146">
        <f t="shared" ref="AL590:AM590" si="1580">AL591+AL592+AL593</f>
        <v>0</v>
      </c>
      <c r="AM590" s="146">
        <f t="shared" si="1580"/>
        <v>0</v>
      </c>
      <c r="AN590" s="146" t="e">
        <f>AM590/AL590*100</f>
        <v>#DIV/0!</v>
      </c>
      <c r="AO590" s="146">
        <f t="shared" ref="AO590:AP590" si="1581">AO591+AO592+AO593</f>
        <v>102440</v>
      </c>
      <c r="AP590" s="146">
        <f t="shared" si="1581"/>
        <v>0</v>
      </c>
      <c r="AQ590" s="146">
        <f>AP590/AO590*100</f>
        <v>0</v>
      </c>
      <c r="AR590" s="392"/>
    </row>
    <row r="591" spans="1:44" ht="31.5" x14ac:dyDescent="0.25">
      <c r="A591" s="383"/>
      <c r="B591" s="384"/>
      <c r="C591" s="384"/>
      <c r="D591" s="178" t="s">
        <v>37</v>
      </c>
      <c r="E591" s="281">
        <f t="shared" si="1260"/>
        <v>1730.6000000000001</v>
      </c>
      <c r="F591" s="281">
        <f t="shared" si="1261"/>
        <v>432.36502999999999</v>
      </c>
      <c r="G591" s="221">
        <f t="shared" si="1431"/>
        <v>0.24983533456604642</v>
      </c>
      <c r="H591" s="142">
        <f t="shared" ref="H591:AQ591" si="1582">H501+H435</f>
        <v>0</v>
      </c>
      <c r="I591" s="142">
        <f t="shared" si="1582"/>
        <v>0</v>
      </c>
      <c r="J591" s="142">
        <f t="shared" si="1582"/>
        <v>0</v>
      </c>
      <c r="K591" s="142">
        <f t="shared" si="1582"/>
        <v>0</v>
      </c>
      <c r="L591" s="142">
        <f t="shared" si="1582"/>
        <v>0</v>
      </c>
      <c r="M591" s="142">
        <f t="shared" si="1582"/>
        <v>0</v>
      </c>
      <c r="N591" s="142">
        <f t="shared" si="1582"/>
        <v>0</v>
      </c>
      <c r="O591" s="142">
        <f t="shared" si="1582"/>
        <v>0</v>
      </c>
      <c r="P591" s="142">
        <f t="shared" si="1582"/>
        <v>0</v>
      </c>
      <c r="Q591" s="142">
        <f t="shared" si="1582"/>
        <v>0</v>
      </c>
      <c r="R591" s="142">
        <f t="shared" si="1582"/>
        <v>0</v>
      </c>
      <c r="S591" s="142">
        <f t="shared" si="1582"/>
        <v>0</v>
      </c>
      <c r="T591" s="142">
        <f t="shared" si="1582"/>
        <v>0</v>
      </c>
      <c r="U591" s="142">
        <f t="shared" si="1582"/>
        <v>0</v>
      </c>
      <c r="V591" s="142">
        <f t="shared" si="1582"/>
        <v>0</v>
      </c>
      <c r="W591" s="142">
        <f t="shared" si="1582"/>
        <v>0</v>
      </c>
      <c r="X591" s="142">
        <f t="shared" si="1582"/>
        <v>0</v>
      </c>
      <c r="Y591" s="142">
        <f t="shared" si="1582"/>
        <v>0</v>
      </c>
      <c r="Z591" s="142">
        <f t="shared" si="1582"/>
        <v>432.36502999999999</v>
      </c>
      <c r="AA591" s="142">
        <f t="shared" si="1582"/>
        <v>432.36502999999999</v>
      </c>
      <c r="AB591" s="142">
        <f t="shared" si="1582"/>
        <v>0</v>
      </c>
      <c r="AC591" s="142">
        <f t="shared" si="1582"/>
        <v>1298.2349700000002</v>
      </c>
      <c r="AD591" s="142">
        <f t="shared" si="1582"/>
        <v>0</v>
      </c>
      <c r="AE591" s="142">
        <f t="shared" si="1582"/>
        <v>0</v>
      </c>
      <c r="AF591" s="142">
        <f t="shared" si="1582"/>
        <v>0</v>
      </c>
      <c r="AG591" s="142">
        <f t="shared" si="1582"/>
        <v>0</v>
      </c>
      <c r="AH591" s="142">
        <f t="shared" si="1582"/>
        <v>0</v>
      </c>
      <c r="AI591" s="142">
        <f t="shared" si="1582"/>
        <v>0</v>
      </c>
      <c r="AJ591" s="142">
        <f t="shared" si="1582"/>
        <v>0</v>
      </c>
      <c r="AK591" s="142">
        <f t="shared" si="1582"/>
        <v>0</v>
      </c>
      <c r="AL591" s="142">
        <f t="shared" si="1582"/>
        <v>0</v>
      </c>
      <c r="AM591" s="142">
        <f t="shared" si="1582"/>
        <v>0</v>
      </c>
      <c r="AN591" s="142">
        <f t="shared" si="1582"/>
        <v>0</v>
      </c>
      <c r="AO591" s="142">
        <f t="shared" si="1582"/>
        <v>0</v>
      </c>
      <c r="AP591" s="142">
        <f t="shared" si="1582"/>
        <v>0</v>
      </c>
      <c r="AQ591" s="142">
        <f t="shared" si="1582"/>
        <v>0</v>
      </c>
      <c r="AR591" s="393"/>
    </row>
    <row r="592" spans="1:44" ht="33" customHeight="1" x14ac:dyDescent="0.25">
      <c r="A592" s="383"/>
      <c r="B592" s="384"/>
      <c r="C592" s="384"/>
      <c r="D592" s="178" t="s">
        <v>2</v>
      </c>
      <c r="E592" s="281">
        <f t="shared" si="1260"/>
        <v>51266.855899999995</v>
      </c>
      <c r="F592" s="281">
        <f t="shared" si="1261"/>
        <v>676.26324999999997</v>
      </c>
      <c r="G592" s="221">
        <f t="shared" si="1431"/>
        <v>1.3191042011999023E-2</v>
      </c>
      <c r="H592" s="142">
        <f t="shared" ref="H592:AQ592" si="1583">H502+H436</f>
        <v>0</v>
      </c>
      <c r="I592" s="142">
        <f t="shared" si="1583"/>
        <v>0</v>
      </c>
      <c r="J592" s="142">
        <f t="shared" si="1583"/>
        <v>0</v>
      </c>
      <c r="K592" s="142">
        <f t="shared" si="1583"/>
        <v>0</v>
      </c>
      <c r="L592" s="142">
        <f t="shared" si="1583"/>
        <v>0</v>
      </c>
      <c r="M592" s="142">
        <f t="shared" si="1583"/>
        <v>0</v>
      </c>
      <c r="N592" s="142">
        <f t="shared" si="1583"/>
        <v>0</v>
      </c>
      <c r="O592" s="142">
        <f t="shared" si="1583"/>
        <v>0</v>
      </c>
      <c r="P592" s="142">
        <f t="shared" si="1583"/>
        <v>0</v>
      </c>
      <c r="Q592" s="142">
        <f t="shared" si="1583"/>
        <v>0</v>
      </c>
      <c r="R592" s="142">
        <f t="shared" si="1583"/>
        <v>0</v>
      </c>
      <c r="S592" s="142">
        <f t="shared" si="1583"/>
        <v>0</v>
      </c>
      <c r="T592" s="142">
        <f t="shared" si="1583"/>
        <v>0</v>
      </c>
      <c r="U592" s="142">
        <f t="shared" si="1583"/>
        <v>0</v>
      </c>
      <c r="V592" s="142">
        <f t="shared" si="1583"/>
        <v>0</v>
      </c>
      <c r="W592" s="142">
        <f t="shared" si="1583"/>
        <v>0</v>
      </c>
      <c r="X592" s="142">
        <f t="shared" si="1583"/>
        <v>0</v>
      </c>
      <c r="Y592" s="142">
        <f t="shared" si="1583"/>
        <v>0</v>
      </c>
      <c r="Z592" s="142">
        <f t="shared" si="1583"/>
        <v>676.26324999999997</v>
      </c>
      <c r="AA592" s="142">
        <f t="shared" si="1583"/>
        <v>676.26324999999997</v>
      </c>
      <c r="AB592" s="142">
        <f t="shared" si="1583"/>
        <v>0</v>
      </c>
      <c r="AC592" s="142">
        <f t="shared" si="1583"/>
        <v>6022.3826499999996</v>
      </c>
      <c r="AD592" s="142">
        <f t="shared" si="1583"/>
        <v>0</v>
      </c>
      <c r="AE592" s="142">
        <f t="shared" si="1583"/>
        <v>0</v>
      </c>
      <c r="AF592" s="142">
        <f t="shared" si="1583"/>
        <v>6568.21</v>
      </c>
      <c r="AG592" s="142">
        <f t="shared" si="1583"/>
        <v>0</v>
      </c>
      <c r="AH592" s="142">
        <f t="shared" si="1583"/>
        <v>0</v>
      </c>
      <c r="AI592" s="142">
        <f t="shared" si="1583"/>
        <v>0</v>
      </c>
      <c r="AJ592" s="142">
        <f t="shared" si="1583"/>
        <v>0</v>
      </c>
      <c r="AK592" s="142">
        <f t="shared" si="1583"/>
        <v>0</v>
      </c>
      <c r="AL592" s="142">
        <f t="shared" si="1583"/>
        <v>0</v>
      </c>
      <c r="AM592" s="142">
        <f t="shared" si="1583"/>
        <v>0</v>
      </c>
      <c r="AN592" s="142">
        <f t="shared" si="1583"/>
        <v>0</v>
      </c>
      <c r="AO592" s="142">
        <f t="shared" si="1583"/>
        <v>38000</v>
      </c>
      <c r="AP592" s="142">
        <f t="shared" si="1583"/>
        <v>0</v>
      </c>
      <c r="AQ592" s="142">
        <f t="shared" si="1583"/>
        <v>0</v>
      </c>
      <c r="AR592" s="393"/>
    </row>
    <row r="593" spans="1:44" ht="21" customHeight="1" x14ac:dyDescent="0.25">
      <c r="A593" s="383"/>
      <c r="B593" s="384"/>
      <c r="C593" s="384"/>
      <c r="D593" s="181" t="s">
        <v>43</v>
      </c>
      <c r="E593" s="281">
        <f t="shared" si="1260"/>
        <v>94689.227480000001</v>
      </c>
      <c r="F593" s="281">
        <f t="shared" si="1261"/>
        <v>9682.5115399999995</v>
      </c>
      <c r="G593" s="221">
        <f t="shared" si="1431"/>
        <v>0.10225568206314824</v>
      </c>
      <c r="H593" s="142">
        <f t="shared" ref="H593:AQ593" si="1584">H503+H437</f>
        <v>0</v>
      </c>
      <c r="I593" s="142">
        <f t="shared" si="1584"/>
        <v>0</v>
      </c>
      <c r="J593" s="142">
        <f t="shared" si="1584"/>
        <v>0</v>
      </c>
      <c r="K593" s="142">
        <f t="shared" si="1584"/>
        <v>0</v>
      </c>
      <c r="L593" s="142">
        <f t="shared" si="1584"/>
        <v>0</v>
      </c>
      <c r="M593" s="142">
        <f t="shared" si="1584"/>
        <v>0</v>
      </c>
      <c r="N593" s="142">
        <f t="shared" si="1584"/>
        <v>0</v>
      </c>
      <c r="O593" s="142">
        <f t="shared" si="1584"/>
        <v>0</v>
      </c>
      <c r="P593" s="142">
        <f t="shared" si="1584"/>
        <v>0</v>
      </c>
      <c r="Q593" s="142">
        <f t="shared" si="1584"/>
        <v>0</v>
      </c>
      <c r="R593" s="142">
        <f t="shared" si="1584"/>
        <v>0</v>
      </c>
      <c r="S593" s="142">
        <f t="shared" si="1584"/>
        <v>0</v>
      </c>
      <c r="T593" s="142">
        <f t="shared" si="1584"/>
        <v>0</v>
      </c>
      <c r="U593" s="142">
        <f t="shared" si="1584"/>
        <v>0</v>
      </c>
      <c r="V593" s="142">
        <f t="shared" si="1584"/>
        <v>0</v>
      </c>
      <c r="W593" s="142">
        <f t="shared" si="1584"/>
        <v>1412.9</v>
      </c>
      <c r="X593" s="142">
        <f t="shared" si="1584"/>
        <v>1412.9</v>
      </c>
      <c r="Y593" s="142">
        <f t="shared" si="1584"/>
        <v>0</v>
      </c>
      <c r="Z593" s="142">
        <f t="shared" si="1584"/>
        <v>8269.6115399999999</v>
      </c>
      <c r="AA593" s="142">
        <f t="shared" si="1584"/>
        <v>8269.6115399999999</v>
      </c>
      <c r="AB593" s="142">
        <f t="shared" si="1584"/>
        <v>0</v>
      </c>
      <c r="AC593" s="142">
        <f t="shared" si="1584"/>
        <v>9659.3299200000001</v>
      </c>
      <c r="AD593" s="142">
        <f t="shared" si="1584"/>
        <v>0</v>
      </c>
      <c r="AE593" s="142">
        <f t="shared" si="1584"/>
        <v>0</v>
      </c>
      <c r="AF593" s="142">
        <f t="shared" si="1584"/>
        <v>10907.386020000002</v>
      </c>
      <c r="AG593" s="142">
        <f t="shared" si="1584"/>
        <v>0</v>
      </c>
      <c r="AH593" s="142">
        <f t="shared" si="1584"/>
        <v>0</v>
      </c>
      <c r="AI593" s="142">
        <f t="shared" si="1584"/>
        <v>0</v>
      </c>
      <c r="AJ593" s="142">
        <f t="shared" si="1584"/>
        <v>0</v>
      </c>
      <c r="AK593" s="142">
        <f t="shared" si="1584"/>
        <v>0</v>
      </c>
      <c r="AL593" s="142">
        <f t="shared" si="1584"/>
        <v>0</v>
      </c>
      <c r="AM593" s="142">
        <f t="shared" si="1584"/>
        <v>0</v>
      </c>
      <c r="AN593" s="142">
        <f t="shared" si="1584"/>
        <v>0</v>
      </c>
      <c r="AO593" s="142">
        <f t="shared" si="1584"/>
        <v>64440</v>
      </c>
      <c r="AP593" s="142">
        <f t="shared" si="1584"/>
        <v>0</v>
      </c>
      <c r="AQ593" s="142">
        <f t="shared" si="1584"/>
        <v>0</v>
      </c>
      <c r="AR593" s="393"/>
    </row>
    <row r="594" spans="1:44" ht="28.9" customHeight="1" x14ac:dyDescent="0.25">
      <c r="A594" s="383"/>
      <c r="B594" s="384"/>
      <c r="C594" s="384"/>
      <c r="D594" s="182" t="s">
        <v>355</v>
      </c>
      <c r="E594" s="284">
        <f t="shared" si="1260"/>
        <v>30249.227480000001</v>
      </c>
      <c r="F594" s="284">
        <f t="shared" si="1261"/>
        <v>9682.5115399999995</v>
      </c>
      <c r="G594" s="221">
        <f t="shared" si="1431"/>
        <v>0.32009120055716539</v>
      </c>
      <c r="H594" s="142">
        <f t="shared" ref="H594:AQ594" si="1585">H504+H438</f>
        <v>0</v>
      </c>
      <c r="I594" s="142">
        <f t="shared" si="1585"/>
        <v>0</v>
      </c>
      <c r="J594" s="142">
        <f t="shared" si="1585"/>
        <v>0</v>
      </c>
      <c r="K594" s="142">
        <f t="shared" si="1585"/>
        <v>0</v>
      </c>
      <c r="L594" s="142">
        <f t="shared" si="1585"/>
        <v>0</v>
      </c>
      <c r="M594" s="142">
        <f t="shared" si="1585"/>
        <v>0</v>
      </c>
      <c r="N594" s="142">
        <f t="shared" si="1585"/>
        <v>0</v>
      </c>
      <c r="O594" s="142">
        <f t="shared" si="1585"/>
        <v>0</v>
      </c>
      <c r="P594" s="142">
        <f t="shared" si="1585"/>
        <v>0</v>
      </c>
      <c r="Q594" s="142">
        <f t="shared" si="1585"/>
        <v>0</v>
      </c>
      <c r="R594" s="142">
        <f t="shared" si="1585"/>
        <v>0</v>
      </c>
      <c r="S594" s="142">
        <f t="shared" si="1585"/>
        <v>0</v>
      </c>
      <c r="T594" s="142">
        <f t="shared" si="1585"/>
        <v>0</v>
      </c>
      <c r="U594" s="142">
        <f t="shared" si="1585"/>
        <v>0</v>
      </c>
      <c r="V594" s="142">
        <f t="shared" si="1585"/>
        <v>0</v>
      </c>
      <c r="W594" s="142">
        <f t="shared" si="1585"/>
        <v>1412.9</v>
      </c>
      <c r="X594" s="142">
        <f t="shared" si="1585"/>
        <v>1412.9</v>
      </c>
      <c r="Y594" s="142">
        <f t="shared" si="1585"/>
        <v>0</v>
      </c>
      <c r="Z594" s="142">
        <f t="shared" si="1585"/>
        <v>8269.6115399999999</v>
      </c>
      <c r="AA594" s="142">
        <f t="shared" si="1585"/>
        <v>8269.6115399999999</v>
      </c>
      <c r="AB594" s="142">
        <f t="shared" si="1585"/>
        <v>0</v>
      </c>
      <c r="AC594" s="142">
        <f t="shared" si="1585"/>
        <v>9659.3299200000001</v>
      </c>
      <c r="AD594" s="142">
        <f t="shared" si="1585"/>
        <v>0</v>
      </c>
      <c r="AE594" s="142">
        <f t="shared" si="1585"/>
        <v>0</v>
      </c>
      <c r="AF594" s="142">
        <f t="shared" si="1585"/>
        <v>10907.386020000002</v>
      </c>
      <c r="AG594" s="142">
        <f t="shared" si="1585"/>
        <v>0</v>
      </c>
      <c r="AH594" s="142">
        <f t="shared" si="1585"/>
        <v>0</v>
      </c>
      <c r="AI594" s="142">
        <f t="shared" si="1585"/>
        <v>0</v>
      </c>
      <c r="AJ594" s="142">
        <f t="shared" si="1585"/>
        <v>0</v>
      </c>
      <c r="AK594" s="142">
        <f t="shared" si="1585"/>
        <v>0</v>
      </c>
      <c r="AL594" s="142">
        <f t="shared" si="1585"/>
        <v>0</v>
      </c>
      <c r="AM594" s="142">
        <f t="shared" si="1585"/>
        <v>0</v>
      </c>
      <c r="AN594" s="142">
        <f t="shared" si="1585"/>
        <v>0</v>
      </c>
      <c r="AO594" s="142">
        <f t="shared" si="1585"/>
        <v>0</v>
      </c>
      <c r="AP594" s="142">
        <f t="shared" si="1585"/>
        <v>0</v>
      </c>
      <c r="AQ594" s="142">
        <f t="shared" si="1585"/>
        <v>0</v>
      </c>
      <c r="AR594" s="393"/>
    </row>
    <row r="595" spans="1:44" ht="28.9" customHeight="1" x14ac:dyDescent="0.25">
      <c r="A595" s="386"/>
      <c r="B595" s="387"/>
      <c r="C595" s="387"/>
      <c r="D595" s="182" t="s">
        <v>462</v>
      </c>
      <c r="E595" s="284">
        <f t="shared" ref="E595" si="1586">H595+K595+N595+Q595+T595+W595+Z595+AC595+AF595+AI595+AL595+AO595</f>
        <v>64440</v>
      </c>
      <c r="F595" s="284">
        <f t="shared" ref="F595" si="1587">I595+L595+O595+R595+U595+X595+AA595+AD595+AG595+AJ595+AM595+AP595</f>
        <v>0</v>
      </c>
      <c r="G595" s="221">
        <f t="shared" si="1431"/>
        <v>0</v>
      </c>
      <c r="H595" s="142">
        <f t="shared" ref="H595:AQ595" si="1588">H505+H439</f>
        <v>0</v>
      </c>
      <c r="I595" s="142">
        <f t="shared" si="1588"/>
        <v>0</v>
      </c>
      <c r="J595" s="142">
        <f t="shared" si="1588"/>
        <v>0</v>
      </c>
      <c r="K595" s="142">
        <f t="shared" si="1588"/>
        <v>0</v>
      </c>
      <c r="L595" s="142">
        <f t="shared" si="1588"/>
        <v>0</v>
      </c>
      <c r="M595" s="142">
        <f t="shared" si="1588"/>
        <v>0</v>
      </c>
      <c r="N595" s="142">
        <f t="shared" si="1588"/>
        <v>0</v>
      </c>
      <c r="O595" s="142">
        <f t="shared" si="1588"/>
        <v>0</v>
      </c>
      <c r="P595" s="142">
        <f t="shared" si="1588"/>
        <v>0</v>
      </c>
      <c r="Q595" s="142">
        <f t="shared" si="1588"/>
        <v>0</v>
      </c>
      <c r="R595" s="142">
        <f t="shared" si="1588"/>
        <v>0</v>
      </c>
      <c r="S595" s="142">
        <f t="shared" si="1588"/>
        <v>0</v>
      </c>
      <c r="T595" s="142">
        <f t="shared" si="1588"/>
        <v>0</v>
      </c>
      <c r="U595" s="142">
        <f t="shared" si="1588"/>
        <v>0</v>
      </c>
      <c r="V595" s="142">
        <f t="shared" si="1588"/>
        <v>0</v>
      </c>
      <c r="W595" s="142">
        <f t="shared" si="1588"/>
        <v>0</v>
      </c>
      <c r="X595" s="142">
        <f t="shared" si="1588"/>
        <v>0</v>
      </c>
      <c r="Y595" s="142">
        <f t="shared" si="1588"/>
        <v>0</v>
      </c>
      <c r="Z595" s="142">
        <f t="shared" si="1588"/>
        <v>0</v>
      </c>
      <c r="AA595" s="142">
        <f t="shared" si="1588"/>
        <v>0</v>
      </c>
      <c r="AB595" s="142">
        <f t="shared" si="1588"/>
        <v>0</v>
      </c>
      <c r="AC595" s="142">
        <f t="shared" si="1588"/>
        <v>0</v>
      </c>
      <c r="AD595" s="142">
        <f t="shared" si="1588"/>
        <v>0</v>
      </c>
      <c r="AE595" s="142">
        <f t="shared" si="1588"/>
        <v>0</v>
      </c>
      <c r="AF595" s="142">
        <f t="shared" si="1588"/>
        <v>0</v>
      </c>
      <c r="AG595" s="142">
        <f t="shared" si="1588"/>
        <v>0</v>
      </c>
      <c r="AH595" s="142">
        <f t="shared" si="1588"/>
        <v>0</v>
      </c>
      <c r="AI595" s="142">
        <f t="shared" si="1588"/>
        <v>0</v>
      </c>
      <c r="AJ595" s="142">
        <f t="shared" si="1588"/>
        <v>0</v>
      </c>
      <c r="AK595" s="142">
        <f t="shared" si="1588"/>
        <v>0</v>
      </c>
      <c r="AL595" s="142">
        <f t="shared" si="1588"/>
        <v>0</v>
      </c>
      <c r="AM595" s="142">
        <f t="shared" si="1588"/>
        <v>0</v>
      </c>
      <c r="AN595" s="142">
        <f t="shared" si="1588"/>
        <v>0</v>
      </c>
      <c r="AO595" s="142">
        <f t="shared" si="1588"/>
        <v>64440</v>
      </c>
      <c r="AP595" s="142">
        <f t="shared" si="1588"/>
        <v>0</v>
      </c>
      <c r="AQ595" s="142">
        <f t="shared" si="1588"/>
        <v>0</v>
      </c>
      <c r="AR595" s="220"/>
    </row>
    <row r="596" spans="1:44" ht="28.9" customHeight="1" x14ac:dyDescent="0.25">
      <c r="A596" s="492" t="s">
        <v>493</v>
      </c>
      <c r="B596" s="493"/>
      <c r="C596" s="493"/>
      <c r="D596" s="493"/>
      <c r="E596" s="493"/>
      <c r="F596" s="493"/>
      <c r="G596" s="493"/>
      <c r="H596" s="493"/>
      <c r="I596" s="493"/>
      <c r="J596" s="493"/>
      <c r="K596" s="493"/>
      <c r="L596" s="493"/>
      <c r="M596" s="493"/>
      <c r="N596" s="493"/>
      <c r="O596" s="493"/>
      <c r="P596" s="493"/>
      <c r="Q596" s="493"/>
      <c r="R596" s="493"/>
      <c r="S596" s="493"/>
      <c r="T596" s="493"/>
      <c r="U596" s="493"/>
      <c r="V596" s="493"/>
      <c r="W596" s="493"/>
      <c r="X596" s="493"/>
      <c r="Y596" s="493"/>
      <c r="Z596" s="493"/>
      <c r="AA596" s="493"/>
      <c r="AB596" s="493"/>
      <c r="AC596" s="493"/>
      <c r="AD596" s="493"/>
      <c r="AE596" s="493"/>
      <c r="AF596" s="493"/>
      <c r="AG596" s="493"/>
      <c r="AH596" s="493"/>
      <c r="AI596" s="493"/>
      <c r="AJ596" s="493"/>
      <c r="AK596" s="493"/>
      <c r="AL596" s="493"/>
      <c r="AM596" s="493"/>
      <c r="AN596" s="493"/>
      <c r="AO596" s="493"/>
      <c r="AP596" s="493"/>
      <c r="AQ596" s="493"/>
      <c r="AR596" s="220"/>
    </row>
    <row r="597" spans="1:44" ht="40.5" customHeight="1" x14ac:dyDescent="0.25">
      <c r="A597" s="401" t="s">
        <v>95</v>
      </c>
      <c r="B597" s="377" t="s">
        <v>543</v>
      </c>
      <c r="C597" s="377" t="s">
        <v>494</v>
      </c>
      <c r="D597" s="150" t="s">
        <v>41</v>
      </c>
      <c r="E597" s="281">
        <f t="shared" ref="E597:E602" si="1589">H597+K597+N597+Q597+T597+W597+Z597+AC597+AF597+AI597+AL597+AO597</f>
        <v>18431.169000000002</v>
      </c>
      <c r="F597" s="281">
        <f t="shared" ref="F597:F602" si="1590">I597+L597+O597+R597+U597+X597+AA597+AD597+AG597+AJ597+AM597+AP597</f>
        <v>1877.4</v>
      </c>
      <c r="G597" s="221">
        <f t="shared" ref="G597:G602" si="1591">F597/E597</f>
        <v>0.10186006107371702</v>
      </c>
      <c r="H597" s="146">
        <f>H598+H599+H600+H602</f>
        <v>0</v>
      </c>
      <c r="I597" s="146">
        <f t="shared" ref="I597" si="1592">I598+I599+I600</f>
        <v>0</v>
      </c>
      <c r="J597" s="146" t="e">
        <f>I597/H597*100</f>
        <v>#DIV/0!</v>
      </c>
      <c r="K597" s="146">
        <f t="shared" ref="K597:L597" si="1593">K598+K599+K600</f>
        <v>0</v>
      </c>
      <c r="L597" s="146">
        <f t="shared" si="1593"/>
        <v>0</v>
      </c>
      <c r="M597" s="146" t="e">
        <f>L597/K597*100</f>
        <v>#DIV/0!</v>
      </c>
      <c r="N597" s="146">
        <f t="shared" ref="N597:O597" si="1594">N598+N599+N600</f>
        <v>0</v>
      </c>
      <c r="O597" s="146">
        <f t="shared" si="1594"/>
        <v>0</v>
      </c>
      <c r="P597" s="146" t="e">
        <f>O597/N597*100</f>
        <v>#DIV/0!</v>
      </c>
      <c r="Q597" s="146">
        <f t="shared" ref="Q597:R597" si="1595">Q598+Q599+Q600</f>
        <v>0</v>
      </c>
      <c r="R597" s="146">
        <f t="shared" si="1595"/>
        <v>0</v>
      </c>
      <c r="S597" s="146" t="e">
        <f>R597/Q597*100</f>
        <v>#DIV/0!</v>
      </c>
      <c r="T597" s="146">
        <f t="shared" ref="T597:U597" si="1596">T598+T599+T600</f>
        <v>1877.4</v>
      </c>
      <c r="U597" s="146">
        <f t="shared" si="1596"/>
        <v>1877.4</v>
      </c>
      <c r="V597" s="146">
        <f>U597/T597*100</f>
        <v>100</v>
      </c>
      <c r="W597" s="146">
        <f t="shared" ref="W597:X597" si="1597">W598+W599+W600</f>
        <v>0</v>
      </c>
      <c r="X597" s="146">
        <f t="shared" si="1597"/>
        <v>0</v>
      </c>
      <c r="Y597" s="146" t="e">
        <f>X597/W597*100</f>
        <v>#DIV/0!</v>
      </c>
      <c r="Z597" s="146">
        <f t="shared" ref="Z597:AA597" si="1598">Z598+Z599+Z600</f>
        <v>0</v>
      </c>
      <c r="AA597" s="146">
        <f t="shared" si="1598"/>
        <v>0</v>
      </c>
      <c r="AB597" s="146" t="e">
        <f>AA597/Z597*100</f>
        <v>#DIV/0!</v>
      </c>
      <c r="AC597" s="146">
        <f t="shared" ref="AC597:AD597" si="1599">AC598+AC599+AC600</f>
        <v>600</v>
      </c>
      <c r="AD597" s="146">
        <f t="shared" si="1599"/>
        <v>0</v>
      </c>
      <c r="AE597" s="146">
        <f>AD597/AC597*100</f>
        <v>0</v>
      </c>
      <c r="AF597" s="146">
        <f t="shared" ref="AF597:AG597" si="1600">AF598+AF599+AF600</f>
        <v>0</v>
      </c>
      <c r="AG597" s="146">
        <f t="shared" si="1600"/>
        <v>0</v>
      </c>
      <c r="AH597" s="146" t="e">
        <f>AG597/AF597*100</f>
        <v>#DIV/0!</v>
      </c>
      <c r="AI597" s="146">
        <f t="shared" ref="AI597:AJ597" si="1601">AI598+AI599+AI600</f>
        <v>15311.169000000002</v>
      </c>
      <c r="AJ597" s="146">
        <f t="shared" si="1601"/>
        <v>0</v>
      </c>
      <c r="AK597" s="146">
        <f>AJ597/AI597*100</f>
        <v>0</v>
      </c>
      <c r="AL597" s="146">
        <f t="shared" ref="AL597:AM597" si="1602">AL598+AL599+AL600</f>
        <v>642.59999999999991</v>
      </c>
      <c r="AM597" s="146">
        <f t="shared" si="1602"/>
        <v>0</v>
      </c>
      <c r="AN597" s="146">
        <f>AM597/AL597*100</f>
        <v>0</v>
      </c>
      <c r="AO597" s="146">
        <f t="shared" ref="AO597:AP597" si="1603">AO598+AO599+AO600</f>
        <v>0</v>
      </c>
      <c r="AP597" s="146">
        <f t="shared" si="1603"/>
        <v>0</v>
      </c>
      <c r="AQ597" s="146" t="e">
        <f>AP597/AO597*100</f>
        <v>#DIV/0!</v>
      </c>
      <c r="AR597" s="372"/>
    </row>
    <row r="598" spans="1:44" ht="40.5" customHeight="1" x14ac:dyDescent="0.25">
      <c r="A598" s="402"/>
      <c r="B598" s="378"/>
      <c r="C598" s="378"/>
      <c r="D598" s="178" t="s">
        <v>37</v>
      </c>
      <c r="E598" s="281">
        <f t="shared" si="1589"/>
        <v>0</v>
      </c>
      <c r="F598" s="281">
        <f t="shared" si="1590"/>
        <v>0</v>
      </c>
      <c r="G598" s="221" t="e">
        <f t="shared" si="1591"/>
        <v>#DIV/0!</v>
      </c>
      <c r="H598" s="142">
        <f>H676</f>
        <v>0</v>
      </c>
      <c r="I598" s="142">
        <f t="shared" ref="I598:AQ598" si="1604">I676</f>
        <v>0</v>
      </c>
      <c r="J598" s="142">
        <f t="shared" si="1604"/>
        <v>0</v>
      </c>
      <c r="K598" s="142">
        <f t="shared" si="1604"/>
        <v>0</v>
      </c>
      <c r="L598" s="142">
        <f t="shared" si="1604"/>
        <v>0</v>
      </c>
      <c r="M598" s="142">
        <f t="shared" si="1604"/>
        <v>0</v>
      </c>
      <c r="N598" s="142">
        <f t="shared" si="1604"/>
        <v>0</v>
      </c>
      <c r="O598" s="142">
        <f t="shared" si="1604"/>
        <v>0</v>
      </c>
      <c r="P598" s="142">
        <f t="shared" si="1604"/>
        <v>0</v>
      </c>
      <c r="Q598" s="142">
        <f t="shared" si="1604"/>
        <v>0</v>
      </c>
      <c r="R598" s="142">
        <f t="shared" si="1604"/>
        <v>0</v>
      </c>
      <c r="S598" s="142">
        <f t="shared" si="1604"/>
        <v>0</v>
      </c>
      <c r="T598" s="142">
        <f t="shared" si="1604"/>
        <v>0</v>
      </c>
      <c r="U598" s="142">
        <f t="shared" si="1604"/>
        <v>0</v>
      </c>
      <c r="V598" s="142">
        <f t="shared" si="1604"/>
        <v>0</v>
      </c>
      <c r="W598" s="142">
        <f t="shared" si="1604"/>
        <v>0</v>
      </c>
      <c r="X598" s="142">
        <f t="shared" si="1604"/>
        <v>0</v>
      </c>
      <c r="Y598" s="142">
        <f t="shared" si="1604"/>
        <v>0</v>
      </c>
      <c r="Z598" s="142">
        <f t="shared" si="1604"/>
        <v>0</v>
      </c>
      <c r="AA598" s="142">
        <f t="shared" si="1604"/>
        <v>0</v>
      </c>
      <c r="AB598" s="142">
        <f t="shared" si="1604"/>
        <v>0</v>
      </c>
      <c r="AC598" s="142">
        <f t="shared" si="1604"/>
        <v>0</v>
      </c>
      <c r="AD598" s="142">
        <f t="shared" si="1604"/>
        <v>0</v>
      </c>
      <c r="AE598" s="142">
        <f t="shared" si="1604"/>
        <v>0</v>
      </c>
      <c r="AF598" s="142">
        <f t="shared" si="1604"/>
        <v>0</v>
      </c>
      <c r="AG598" s="142">
        <f t="shared" si="1604"/>
        <v>0</v>
      </c>
      <c r="AH598" s="142">
        <f t="shared" si="1604"/>
        <v>0</v>
      </c>
      <c r="AI598" s="142">
        <f t="shared" si="1604"/>
        <v>0</v>
      </c>
      <c r="AJ598" s="142">
        <f t="shared" si="1604"/>
        <v>0</v>
      </c>
      <c r="AK598" s="142">
        <f t="shared" si="1604"/>
        <v>0</v>
      </c>
      <c r="AL598" s="142">
        <f t="shared" si="1604"/>
        <v>0</v>
      </c>
      <c r="AM598" s="142">
        <f t="shared" si="1604"/>
        <v>0</v>
      </c>
      <c r="AN598" s="142">
        <f t="shared" si="1604"/>
        <v>0</v>
      </c>
      <c r="AO598" s="142">
        <f t="shared" si="1604"/>
        <v>0</v>
      </c>
      <c r="AP598" s="142">
        <f t="shared" si="1604"/>
        <v>0</v>
      </c>
      <c r="AQ598" s="142">
        <f t="shared" si="1604"/>
        <v>0</v>
      </c>
      <c r="AR598" s="373"/>
    </row>
    <row r="599" spans="1:44" ht="40.5" customHeight="1" x14ac:dyDescent="0.25">
      <c r="A599" s="402"/>
      <c r="B599" s="378"/>
      <c r="C599" s="378"/>
      <c r="D599" s="178" t="s">
        <v>2</v>
      </c>
      <c r="E599" s="281">
        <f t="shared" si="1589"/>
        <v>0</v>
      </c>
      <c r="F599" s="281">
        <f t="shared" si="1590"/>
        <v>0</v>
      </c>
      <c r="G599" s="221" t="e">
        <f t="shared" si="1591"/>
        <v>#DIV/0!</v>
      </c>
      <c r="H599" s="142">
        <f t="shared" ref="H599:AQ599" si="1605">H677</f>
        <v>0</v>
      </c>
      <c r="I599" s="142">
        <f t="shared" si="1605"/>
        <v>0</v>
      </c>
      <c r="J599" s="142">
        <f t="shared" si="1605"/>
        <v>0</v>
      </c>
      <c r="K599" s="142">
        <f t="shared" si="1605"/>
        <v>0</v>
      </c>
      <c r="L599" s="142">
        <f t="shared" si="1605"/>
        <v>0</v>
      </c>
      <c r="M599" s="142">
        <f t="shared" si="1605"/>
        <v>0</v>
      </c>
      <c r="N599" s="142">
        <f t="shared" si="1605"/>
        <v>0</v>
      </c>
      <c r="O599" s="142">
        <f t="shared" si="1605"/>
        <v>0</v>
      </c>
      <c r="P599" s="142">
        <f t="shared" si="1605"/>
        <v>0</v>
      </c>
      <c r="Q599" s="142">
        <f t="shared" si="1605"/>
        <v>0</v>
      </c>
      <c r="R599" s="142">
        <f t="shared" si="1605"/>
        <v>0</v>
      </c>
      <c r="S599" s="142">
        <f t="shared" si="1605"/>
        <v>0</v>
      </c>
      <c r="T599" s="142">
        <f t="shared" si="1605"/>
        <v>0</v>
      </c>
      <c r="U599" s="142">
        <f t="shared" si="1605"/>
        <v>0</v>
      </c>
      <c r="V599" s="142">
        <f t="shared" si="1605"/>
        <v>0</v>
      </c>
      <c r="W599" s="142">
        <f t="shared" si="1605"/>
        <v>0</v>
      </c>
      <c r="X599" s="142">
        <f t="shared" si="1605"/>
        <v>0</v>
      </c>
      <c r="Y599" s="142">
        <f t="shared" si="1605"/>
        <v>0</v>
      </c>
      <c r="Z599" s="142">
        <f t="shared" si="1605"/>
        <v>0</v>
      </c>
      <c r="AA599" s="142">
        <f t="shared" si="1605"/>
        <v>0</v>
      </c>
      <c r="AB599" s="142">
        <f t="shared" si="1605"/>
        <v>0</v>
      </c>
      <c r="AC599" s="142">
        <f t="shared" si="1605"/>
        <v>0</v>
      </c>
      <c r="AD599" s="142">
        <f t="shared" si="1605"/>
        <v>0</v>
      </c>
      <c r="AE599" s="142">
        <f t="shared" si="1605"/>
        <v>0</v>
      </c>
      <c r="AF599" s="142">
        <f t="shared" si="1605"/>
        <v>0</v>
      </c>
      <c r="AG599" s="142">
        <f t="shared" si="1605"/>
        <v>0</v>
      </c>
      <c r="AH599" s="142">
        <f t="shared" si="1605"/>
        <v>0</v>
      </c>
      <c r="AI599" s="142">
        <f t="shared" si="1605"/>
        <v>0</v>
      </c>
      <c r="AJ599" s="142">
        <f t="shared" si="1605"/>
        <v>0</v>
      </c>
      <c r="AK599" s="142">
        <f t="shared" si="1605"/>
        <v>0</v>
      </c>
      <c r="AL599" s="142">
        <f t="shared" si="1605"/>
        <v>0</v>
      </c>
      <c r="AM599" s="142">
        <f t="shared" si="1605"/>
        <v>0</v>
      </c>
      <c r="AN599" s="142">
        <f t="shared" si="1605"/>
        <v>0</v>
      </c>
      <c r="AO599" s="142">
        <f t="shared" si="1605"/>
        <v>0</v>
      </c>
      <c r="AP599" s="142">
        <f t="shared" si="1605"/>
        <v>0</v>
      </c>
      <c r="AQ599" s="142">
        <f t="shared" si="1605"/>
        <v>0</v>
      </c>
      <c r="AR599" s="373"/>
    </row>
    <row r="600" spans="1:44" ht="40.5" customHeight="1" x14ac:dyDescent="0.25">
      <c r="A600" s="402"/>
      <c r="B600" s="378"/>
      <c r="C600" s="378"/>
      <c r="D600" s="179" t="s">
        <v>43</v>
      </c>
      <c r="E600" s="281">
        <f t="shared" si="1589"/>
        <v>18431.169000000002</v>
      </c>
      <c r="F600" s="281">
        <f t="shared" si="1590"/>
        <v>1877.4</v>
      </c>
      <c r="G600" s="221">
        <f t="shared" si="1591"/>
        <v>0.10186006107371702</v>
      </c>
      <c r="H600" s="142">
        <f t="shared" ref="H600:AQ600" si="1606">H678</f>
        <v>0</v>
      </c>
      <c r="I600" s="142">
        <f t="shared" si="1606"/>
        <v>0</v>
      </c>
      <c r="J600" s="142">
        <f t="shared" si="1606"/>
        <v>0</v>
      </c>
      <c r="K600" s="142">
        <f t="shared" si="1606"/>
        <v>0</v>
      </c>
      <c r="L600" s="142">
        <f t="shared" si="1606"/>
        <v>0</v>
      </c>
      <c r="M600" s="142">
        <f t="shared" si="1606"/>
        <v>0</v>
      </c>
      <c r="N600" s="142">
        <f t="shared" si="1606"/>
        <v>0</v>
      </c>
      <c r="O600" s="142">
        <f t="shared" si="1606"/>
        <v>0</v>
      </c>
      <c r="P600" s="142">
        <f t="shared" si="1606"/>
        <v>0</v>
      </c>
      <c r="Q600" s="142">
        <f t="shared" si="1606"/>
        <v>0</v>
      </c>
      <c r="R600" s="142">
        <f t="shared" si="1606"/>
        <v>0</v>
      </c>
      <c r="S600" s="142">
        <f t="shared" si="1606"/>
        <v>0</v>
      </c>
      <c r="T600" s="142">
        <f t="shared" si="1606"/>
        <v>1877.4</v>
      </c>
      <c r="U600" s="142">
        <f t="shared" si="1606"/>
        <v>1877.4</v>
      </c>
      <c r="V600" s="142">
        <f t="shared" si="1606"/>
        <v>0</v>
      </c>
      <c r="W600" s="142">
        <f t="shared" si="1606"/>
        <v>0</v>
      </c>
      <c r="X600" s="142">
        <f t="shared" si="1606"/>
        <v>0</v>
      </c>
      <c r="Y600" s="142">
        <f t="shared" si="1606"/>
        <v>0</v>
      </c>
      <c r="Z600" s="142">
        <f t="shared" si="1606"/>
        <v>0</v>
      </c>
      <c r="AA600" s="142">
        <f t="shared" si="1606"/>
        <v>0</v>
      </c>
      <c r="AB600" s="142">
        <f t="shared" si="1606"/>
        <v>0</v>
      </c>
      <c r="AC600" s="142">
        <f t="shared" si="1606"/>
        <v>600</v>
      </c>
      <c r="AD600" s="142">
        <f t="shared" si="1606"/>
        <v>0</v>
      </c>
      <c r="AE600" s="142">
        <f t="shared" si="1606"/>
        <v>0</v>
      </c>
      <c r="AF600" s="142">
        <f t="shared" si="1606"/>
        <v>0</v>
      </c>
      <c r="AG600" s="142">
        <f t="shared" si="1606"/>
        <v>0</v>
      </c>
      <c r="AH600" s="142">
        <f t="shared" si="1606"/>
        <v>0</v>
      </c>
      <c r="AI600" s="142">
        <f t="shared" si="1606"/>
        <v>15311.169000000002</v>
      </c>
      <c r="AJ600" s="142">
        <f t="shared" si="1606"/>
        <v>0</v>
      </c>
      <c r="AK600" s="142">
        <f t="shared" si="1606"/>
        <v>0</v>
      </c>
      <c r="AL600" s="142">
        <f t="shared" si="1606"/>
        <v>642.59999999999991</v>
      </c>
      <c r="AM600" s="142">
        <f t="shared" si="1606"/>
        <v>0</v>
      </c>
      <c r="AN600" s="142">
        <f t="shared" si="1606"/>
        <v>0</v>
      </c>
      <c r="AO600" s="142">
        <f t="shared" si="1606"/>
        <v>0</v>
      </c>
      <c r="AP600" s="142">
        <f t="shared" si="1606"/>
        <v>0</v>
      </c>
      <c r="AQ600" s="142">
        <f t="shared" si="1606"/>
        <v>0</v>
      </c>
      <c r="AR600" s="373"/>
    </row>
    <row r="601" spans="1:44" ht="40.5" customHeight="1" x14ac:dyDescent="0.25">
      <c r="A601" s="402"/>
      <c r="B601" s="378"/>
      <c r="C601" s="378"/>
      <c r="D601" s="182" t="s">
        <v>355</v>
      </c>
      <c r="E601" s="281">
        <f t="shared" si="1589"/>
        <v>0</v>
      </c>
      <c r="F601" s="281">
        <f t="shared" si="1590"/>
        <v>0</v>
      </c>
      <c r="G601" s="221" t="e">
        <f t="shared" si="1591"/>
        <v>#DIV/0!</v>
      </c>
      <c r="H601" s="142">
        <f>H679</f>
        <v>0</v>
      </c>
      <c r="I601" s="142">
        <f t="shared" ref="I601:AQ601" si="1607">I679</f>
        <v>0</v>
      </c>
      <c r="J601" s="142">
        <f t="shared" si="1607"/>
        <v>0</v>
      </c>
      <c r="K601" s="142">
        <f t="shared" si="1607"/>
        <v>0</v>
      </c>
      <c r="L601" s="142">
        <f t="shared" si="1607"/>
        <v>0</v>
      </c>
      <c r="M601" s="142">
        <f t="shared" si="1607"/>
        <v>0</v>
      </c>
      <c r="N601" s="142">
        <f t="shared" si="1607"/>
        <v>0</v>
      </c>
      <c r="O601" s="142">
        <f t="shared" si="1607"/>
        <v>0</v>
      </c>
      <c r="P601" s="142">
        <f t="shared" si="1607"/>
        <v>0</v>
      </c>
      <c r="Q601" s="142">
        <f t="shared" si="1607"/>
        <v>0</v>
      </c>
      <c r="R601" s="142">
        <f t="shared" si="1607"/>
        <v>0</v>
      </c>
      <c r="S601" s="142">
        <f t="shared" si="1607"/>
        <v>0</v>
      </c>
      <c r="T601" s="142">
        <f t="shared" si="1607"/>
        <v>0</v>
      </c>
      <c r="U601" s="142">
        <f t="shared" si="1607"/>
        <v>0</v>
      </c>
      <c r="V601" s="142">
        <f t="shared" si="1607"/>
        <v>0</v>
      </c>
      <c r="W601" s="142">
        <f t="shared" si="1607"/>
        <v>0</v>
      </c>
      <c r="X601" s="142">
        <f t="shared" si="1607"/>
        <v>0</v>
      </c>
      <c r="Y601" s="142">
        <f t="shared" si="1607"/>
        <v>0</v>
      </c>
      <c r="Z601" s="142">
        <f t="shared" si="1607"/>
        <v>0</v>
      </c>
      <c r="AA601" s="142">
        <f t="shared" si="1607"/>
        <v>0</v>
      </c>
      <c r="AB601" s="142">
        <f t="shared" si="1607"/>
        <v>0</v>
      </c>
      <c r="AC601" s="142">
        <f t="shared" si="1607"/>
        <v>0</v>
      </c>
      <c r="AD601" s="142">
        <f t="shared" si="1607"/>
        <v>0</v>
      </c>
      <c r="AE601" s="142">
        <f t="shared" si="1607"/>
        <v>0</v>
      </c>
      <c r="AF601" s="142">
        <f t="shared" si="1607"/>
        <v>0</v>
      </c>
      <c r="AG601" s="142">
        <f t="shared" si="1607"/>
        <v>0</v>
      </c>
      <c r="AH601" s="142">
        <f t="shared" si="1607"/>
        <v>0</v>
      </c>
      <c r="AI601" s="142">
        <f t="shared" si="1607"/>
        <v>0</v>
      </c>
      <c r="AJ601" s="142">
        <f t="shared" si="1607"/>
        <v>0</v>
      </c>
      <c r="AK601" s="142">
        <f t="shared" si="1607"/>
        <v>0</v>
      </c>
      <c r="AL601" s="142">
        <f t="shared" si="1607"/>
        <v>0</v>
      </c>
      <c r="AM601" s="142">
        <f t="shared" si="1607"/>
        <v>0</v>
      </c>
      <c r="AN601" s="142">
        <f t="shared" si="1607"/>
        <v>0</v>
      </c>
      <c r="AO601" s="142">
        <f t="shared" si="1607"/>
        <v>0</v>
      </c>
      <c r="AP601" s="142">
        <f t="shared" si="1607"/>
        <v>0</v>
      </c>
      <c r="AQ601" s="142">
        <f t="shared" si="1607"/>
        <v>0</v>
      </c>
      <c r="AR601" s="373"/>
    </row>
    <row r="602" spans="1:44" ht="40.5" customHeight="1" x14ac:dyDescent="0.25">
      <c r="A602" s="403"/>
      <c r="B602" s="379"/>
      <c r="C602" s="379"/>
      <c r="D602" s="182" t="s">
        <v>462</v>
      </c>
      <c r="E602" s="281">
        <f t="shared" si="1589"/>
        <v>0</v>
      </c>
      <c r="F602" s="281">
        <f t="shared" si="1590"/>
        <v>0</v>
      </c>
      <c r="G602" s="252" t="e">
        <f t="shared" si="1591"/>
        <v>#DIV/0!</v>
      </c>
      <c r="H602" s="142">
        <f t="shared" ref="H602:AQ602" si="1608">H680</f>
        <v>0</v>
      </c>
      <c r="I602" s="142">
        <f t="shared" si="1608"/>
        <v>0</v>
      </c>
      <c r="J602" s="142">
        <f t="shared" si="1608"/>
        <v>0</v>
      </c>
      <c r="K602" s="142">
        <f t="shared" si="1608"/>
        <v>0</v>
      </c>
      <c r="L602" s="142">
        <f t="shared" si="1608"/>
        <v>0</v>
      </c>
      <c r="M602" s="142">
        <f t="shared" si="1608"/>
        <v>0</v>
      </c>
      <c r="N602" s="142">
        <f t="shared" si="1608"/>
        <v>0</v>
      </c>
      <c r="O602" s="142">
        <f t="shared" si="1608"/>
        <v>0</v>
      </c>
      <c r="P602" s="142">
        <f t="shared" si="1608"/>
        <v>0</v>
      </c>
      <c r="Q602" s="142">
        <f t="shared" si="1608"/>
        <v>0</v>
      </c>
      <c r="R602" s="142">
        <f t="shared" si="1608"/>
        <v>0</v>
      </c>
      <c r="S602" s="142">
        <f t="shared" si="1608"/>
        <v>0</v>
      </c>
      <c r="T602" s="142">
        <f t="shared" si="1608"/>
        <v>0</v>
      </c>
      <c r="U602" s="142">
        <f t="shared" si="1608"/>
        <v>0</v>
      </c>
      <c r="V602" s="142">
        <f t="shared" si="1608"/>
        <v>0</v>
      </c>
      <c r="W602" s="142">
        <f t="shared" si="1608"/>
        <v>0</v>
      </c>
      <c r="X602" s="142">
        <f t="shared" si="1608"/>
        <v>0</v>
      </c>
      <c r="Y602" s="142">
        <f t="shared" si="1608"/>
        <v>0</v>
      </c>
      <c r="Z602" s="142">
        <f t="shared" si="1608"/>
        <v>0</v>
      </c>
      <c r="AA602" s="142">
        <f t="shared" si="1608"/>
        <v>0</v>
      </c>
      <c r="AB602" s="142">
        <f t="shared" si="1608"/>
        <v>0</v>
      </c>
      <c r="AC602" s="142">
        <f t="shared" si="1608"/>
        <v>0</v>
      </c>
      <c r="AD602" s="142">
        <f t="shared" si="1608"/>
        <v>0</v>
      </c>
      <c r="AE602" s="142">
        <f t="shared" si="1608"/>
        <v>0</v>
      </c>
      <c r="AF602" s="142">
        <f t="shared" si="1608"/>
        <v>0</v>
      </c>
      <c r="AG602" s="142">
        <f t="shared" si="1608"/>
        <v>0</v>
      </c>
      <c r="AH602" s="142">
        <f t="shared" si="1608"/>
        <v>0</v>
      </c>
      <c r="AI602" s="142">
        <f t="shared" si="1608"/>
        <v>0</v>
      </c>
      <c r="AJ602" s="142">
        <f t="shared" si="1608"/>
        <v>0</v>
      </c>
      <c r="AK602" s="142">
        <f t="shared" si="1608"/>
        <v>0</v>
      </c>
      <c r="AL602" s="142">
        <f t="shared" si="1608"/>
        <v>0</v>
      </c>
      <c r="AM602" s="142">
        <f t="shared" si="1608"/>
        <v>0</v>
      </c>
      <c r="AN602" s="142">
        <f t="shared" si="1608"/>
        <v>0</v>
      </c>
      <c r="AO602" s="142">
        <f t="shared" si="1608"/>
        <v>0</v>
      </c>
      <c r="AP602" s="142">
        <f t="shared" si="1608"/>
        <v>0</v>
      </c>
      <c r="AQ602" s="142">
        <f t="shared" si="1608"/>
        <v>0</v>
      </c>
      <c r="AR602" s="264"/>
    </row>
    <row r="603" spans="1:44" ht="40.5" customHeight="1" x14ac:dyDescent="0.25">
      <c r="A603" s="401" t="s">
        <v>495</v>
      </c>
      <c r="B603" s="377" t="s">
        <v>452</v>
      </c>
      <c r="C603" s="377" t="s">
        <v>494</v>
      </c>
      <c r="D603" s="150" t="s">
        <v>41</v>
      </c>
      <c r="E603" s="281">
        <f t="shared" ref="E603:E608" si="1609">H603+K603+N603+Q603+T603+W603+Z603+AC603+AF603+AI603+AL603+AO603</f>
        <v>2520</v>
      </c>
      <c r="F603" s="281">
        <f t="shared" ref="F603:F608" si="1610">I603+L603+O603+R603+U603+X603+AA603+AD603+AG603+AJ603+AM603+AP603</f>
        <v>1877.4</v>
      </c>
      <c r="G603" s="252">
        <f t="shared" ref="G603:G608" si="1611">F603/E603</f>
        <v>0.745</v>
      </c>
      <c r="H603" s="146">
        <f>H604+H605+H606+H608</f>
        <v>0</v>
      </c>
      <c r="I603" s="146">
        <f t="shared" ref="I603" si="1612">I604+I605+I606</f>
        <v>0</v>
      </c>
      <c r="J603" s="146" t="e">
        <f>I603/H603*100</f>
        <v>#DIV/0!</v>
      </c>
      <c r="K603" s="146">
        <f t="shared" ref="K603:L603" si="1613">K604+K605+K606</f>
        <v>0</v>
      </c>
      <c r="L603" s="146">
        <f t="shared" si="1613"/>
        <v>0</v>
      </c>
      <c r="M603" s="146" t="e">
        <f>L603/K603*100</f>
        <v>#DIV/0!</v>
      </c>
      <c r="N603" s="146">
        <f t="shared" ref="N603:O603" si="1614">N604+N605+N606</f>
        <v>0</v>
      </c>
      <c r="O603" s="146">
        <f t="shared" si="1614"/>
        <v>0</v>
      </c>
      <c r="P603" s="146" t="e">
        <f>O603/N603*100</f>
        <v>#DIV/0!</v>
      </c>
      <c r="Q603" s="146">
        <f t="shared" ref="Q603:R603" si="1615">Q604+Q605+Q606</f>
        <v>0</v>
      </c>
      <c r="R603" s="146">
        <f t="shared" si="1615"/>
        <v>0</v>
      </c>
      <c r="S603" s="146" t="e">
        <f>R603/Q603*100</f>
        <v>#DIV/0!</v>
      </c>
      <c r="T603" s="146">
        <f t="shared" ref="T603:U603" si="1616">T604+T605+T606</f>
        <v>1877.4</v>
      </c>
      <c r="U603" s="146">
        <f t="shared" si="1616"/>
        <v>1877.4</v>
      </c>
      <c r="V603" s="146">
        <f>U603/T603*100</f>
        <v>100</v>
      </c>
      <c r="W603" s="146">
        <f t="shared" ref="W603:X603" si="1617">W604+W605+W606</f>
        <v>0</v>
      </c>
      <c r="X603" s="146">
        <f t="shared" si="1617"/>
        <v>0</v>
      </c>
      <c r="Y603" s="146" t="e">
        <f>X603/W603*100</f>
        <v>#DIV/0!</v>
      </c>
      <c r="Z603" s="146">
        <f t="shared" ref="Z603:AA603" si="1618">Z604+Z605+Z606</f>
        <v>0</v>
      </c>
      <c r="AA603" s="146">
        <f t="shared" si="1618"/>
        <v>0</v>
      </c>
      <c r="AB603" s="146" t="e">
        <f>AA603/Z603*100</f>
        <v>#DIV/0!</v>
      </c>
      <c r="AC603" s="146">
        <f t="shared" ref="AC603:AD603" si="1619">AC604+AC605+AC606</f>
        <v>0</v>
      </c>
      <c r="AD603" s="146">
        <f t="shared" si="1619"/>
        <v>0</v>
      </c>
      <c r="AE603" s="146" t="e">
        <f>AD603/AC603*100</f>
        <v>#DIV/0!</v>
      </c>
      <c r="AF603" s="146">
        <f t="shared" ref="AF603:AG603" si="1620">AF604+AF605+AF606</f>
        <v>0</v>
      </c>
      <c r="AG603" s="146">
        <f t="shared" si="1620"/>
        <v>0</v>
      </c>
      <c r="AH603" s="146" t="e">
        <f>AG603/AF603*100</f>
        <v>#DIV/0!</v>
      </c>
      <c r="AI603" s="146">
        <f t="shared" ref="AI603:AJ603" si="1621">AI604+AI605+AI606</f>
        <v>0</v>
      </c>
      <c r="AJ603" s="146">
        <f t="shared" si="1621"/>
        <v>0</v>
      </c>
      <c r="AK603" s="146" t="e">
        <f>AJ603/AI603*100</f>
        <v>#DIV/0!</v>
      </c>
      <c r="AL603" s="146">
        <f t="shared" ref="AL603:AM603" si="1622">AL604+AL605+AL606</f>
        <v>642.59999999999991</v>
      </c>
      <c r="AM603" s="146">
        <f t="shared" si="1622"/>
        <v>0</v>
      </c>
      <c r="AN603" s="146">
        <f>AM603/AL603*100</f>
        <v>0</v>
      </c>
      <c r="AO603" s="146">
        <f t="shared" ref="AO603:AP603" si="1623">AO604+AO605+AO606</f>
        <v>0</v>
      </c>
      <c r="AP603" s="146">
        <f t="shared" si="1623"/>
        <v>0</v>
      </c>
      <c r="AQ603" s="146" t="e">
        <f>AP603/AO603*100</f>
        <v>#DIV/0!</v>
      </c>
      <c r="AR603" s="372"/>
    </row>
    <row r="604" spans="1:44" ht="40.5" customHeight="1" x14ac:dyDescent="0.25">
      <c r="A604" s="402"/>
      <c r="B604" s="378"/>
      <c r="C604" s="378"/>
      <c r="D604" s="178" t="s">
        <v>37</v>
      </c>
      <c r="E604" s="281">
        <f t="shared" si="1609"/>
        <v>0</v>
      </c>
      <c r="F604" s="281">
        <f t="shared" si="1610"/>
        <v>0</v>
      </c>
      <c r="G604" s="252" t="e">
        <f t="shared" si="1611"/>
        <v>#DIV/0!</v>
      </c>
      <c r="H604" s="142"/>
      <c r="I604" s="142"/>
      <c r="J604" s="149"/>
      <c r="K604" s="142"/>
      <c r="L604" s="142"/>
      <c r="M604" s="149"/>
      <c r="N604" s="142"/>
      <c r="O604" s="142"/>
      <c r="P604" s="149"/>
      <c r="Q604" s="142"/>
      <c r="R604" s="142"/>
      <c r="S604" s="149"/>
      <c r="T604" s="142"/>
      <c r="U604" s="142"/>
      <c r="V604" s="149"/>
      <c r="W604" s="142"/>
      <c r="X604" s="142"/>
      <c r="Y604" s="149"/>
      <c r="Z604" s="142"/>
      <c r="AA604" s="142"/>
      <c r="AB604" s="149"/>
      <c r="AC604" s="228"/>
      <c r="AD604" s="142"/>
      <c r="AE604" s="149"/>
      <c r="AF604" s="142"/>
      <c r="AG604" s="142"/>
      <c r="AH604" s="149"/>
      <c r="AI604" s="142"/>
      <c r="AJ604" s="142"/>
      <c r="AK604" s="149"/>
      <c r="AL604" s="142"/>
      <c r="AM604" s="142"/>
      <c r="AN604" s="149"/>
      <c r="AO604" s="142"/>
      <c r="AP604" s="142"/>
      <c r="AQ604" s="149"/>
      <c r="AR604" s="373"/>
    </row>
    <row r="605" spans="1:44" ht="40.5" customHeight="1" x14ac:dyDescent="0.25">
      <c r="A605" s="402"/>
      <c r="B605" s="378"/>
      <c r="C605" s="378"/>
      <c r="D605" s="178" t="s">
        <v>2</v>
      </c>
      <c r="E605" s="281">
        <f t="shared" si="1609"/>
        <v>0</v>
      </c>
      <c r="F605" s="281">
        <f t="shared" si="1610"/>
        <v>0</v>
      </c>
      <c r="G605" s="252" t="e">
        <f t="shared" si="1611"/>
        <v>#DIV/0!</v>
      </c>
      <c r="H605" s="142"/>
      <c r="I605" s="142"/>
      <c r="J605" s="149"/>
      <c r="K605" s="142"/>
      <c r="L605" s="142"/>
      <c r="M605" s="149"/>
      <c r="N605" s="142"/>
      <c r="O605" s="142"/>
      <c r="P605" s="149"/>
      <c r="Q605" s="142"/>
      <c r="R605" s="142"/>
      <c r="S605" s="149"/>
      <c r="T605" s="142"/>
      <c r="U605" s="142"/>
      <c r="V605" s="149"/>
      <c r="W605" s="142"/>
      <c r="X605" s="142"/>
      <c r="Y605" s="149"/>
      <c r="Z605" s="142"/>
      <c r="AA605" s="142"/>
      <c r="AB605" s="149"/>
      <c r="AC605" s="228"/>
      <c r="AD605" s="142"/>
      <c r="AE605" s="149"/>
      <c r="AF605" s="142"/>
      <c r="AG605" s="142"/>
      <c r="AH605" s="149"/>
      <c r="AI605" s="142"/>
      <c r="AJ605" s="142"/>
      <c r="AK605" s="149"/>
      <c r="AL605" s="142"/>
      <c r="AM605" s="142"/>
      <c r="AN605" s="149"/>
      <c r="AO605" s="142"/>
      <c r="AP605" s="142"/>
      <c r="AQ605" s="149"/>
      <c r="AR605" s="373"/>
    </row>
    <row r="606" spans="1:44" ht="40.5" customHeight="1" x14ac:dyDescent="0.25">
      <c r="A606" s="402"/>
      <c r="B606" s="378"/>
      <c r="C606" s="378"/>
      <c r="D606" s="179" t="s">
        <v>43</v>
      </c>
      <c r="E606" s="281">
        <f t="shared" si="1609"/>
        <v>2520</v>
      </c>
      <c r="F606" s="281">
        <f t="shared" si="1610"/>
        <v>1877.4</v>
      </c>
      <c r="G606" s="252">
        <f t="shared" si="1611"/>
        <v>0.745</v>
      </c>
      <c r="H606" s="142"/>
      <c r="I606" s="142"/>
      <c r="J606" s="149"/>
      <c r="K606" s="142"/>
      <c r="L606" s="142"/>
      <c r="M606" s="149"/>
      <c r="N606" s="142"/>
      <c r="O606" s="142"/>
      <c r="P606" s="149"/>
      <c r="Q606" s="142"/>
      <c r="R606" s="142"/>
      <c r="S606" s="149"/>
      <c r="T606" s="142">
        <v>1877.4</v>
      </c>
      <c r="U606" s="142">
        <v>1877.4</v>
      </c>
      <c r="V606" s="149"/>
      <c r="W606" s="142"/>
      <c r="X606" s="142"/>
      <c r="Y606" s="149"/>
      <c r="Z606" s="142"/>
      <c r="AA606" s="142"/>
      <c r="AB606" s="149"/>
      <c r="AC606" s="228"/>
      <c r="AD606" s="142"/>
      <c r="AE606" s="149"/>
      <c r="AF606" s="142"/>
      <c r="AG606" s="142"/>
      <c r="AH606" s="149"/>
      <c r="AI606" s="142"/>
      <c r="AJ606" s="142"/>
      <c r="AK606" s="149"/>
      <c r="AL606" s="142">
        <f>2520-1877.4</f>
        <v>642.59999999999991</v>
      </c>
      <c r="AM606" s="142"/>
      <c r="AN606" s="149"/>
      <c r="AO606" s="142"/>
      <c r="AP606" s="142"/>
      <c r="AQ606" s="149"/>
      <c r="AR606" s="373"/>
    </row>
    <row r="607" spans="1:44" ht="40.5" customHeight="1" x14ac:dyDescent="0.25">
      <c r="A607" s="402"/>
      <c r="B607" s="378"/>
      <c r="C607" s="378"/>
      <c r="D607" s="182" t="s">
        <v>355</v>
      </c>
      <c r="E607" s="281">
        <f t="shared" si="1609"/>
        <v>0</v>
      </c>
      <c r="F607" s="281">
        <f t="shared" si="1610"/>
        <v>0</v>
      </c>
      <c r="G607" s="252" t="e">
        <f t="shared" si="1611"/>
        <v>#DIV/0!</v>
      </c>
      <c r="H607" s="142"/>
      <c r="I607" s="142"/>
      <c r="J607" s="149"/>
      <c r="K607" s="142"/>
      <c r="L607" s="142"/>
      <c r="M607" s="149"/>
      <c r="N607" s="142"/>
      <c r="O607" s="142"/>
      <c r="P607" s="149"/>
      <c r="Q607" s="142"/>
      <c r="R607" s="142"/>
      <c r="S607" s="149"/>
      <c r="T607" s="142"/>
      <c r="U607" s="142"/>
      <c r="V607" s="149"/>
      <c r="W607" s="142"/>
      <c r="X607" s="142"/>
      <c r="Y607" s="149"/>
      <c r="Z607" s="142"/>
      <c r="AA607" s="142"/>
      <c r="AB607" s="149"/>
      <c r="AC607" s="228"/>
      <c r="AD607" s="142"/>
      <c r="AE607" s="149"/>
      <c r="AF607" s="142"/>
      <c r="AG607" s="142"/>
      <c r="AH607" s="149"/>
      <c r="AI607" s="142"/>
      <c r="AJ607" s="142"/>
      <c r="AK607" s="149"/>
      <c r="AL607" s="142"/>
      <c r="AM607" s="142"/>
      <c r="AN607" s="149"/>
      <c r="AO607" s="142"/>
      <c r="AP607" s="142"/>
      <c r="AQ607" s="149"/>
      <c r="AR607" s="373"/>
    </row>
    <row r="608" spans="1:44" ht="40.5" customHeight="1" x14ac:dyDescent="0.25">
      <c r="A608" s="403"/>
      <c r="B608" s="379"/>
      <c r="C608" s="379"/>
      <c r="D608" s="182" t="s">
        <v>462</v>
      </c>
      <c r="E608" s="281">
        <f t="shared" si="1609"/>
        <v>0</v>
      </c>
      <c r="F608" s="281">
        <f t="shared" si="1610"/>
        <v>0</v>
      </c>
      <c r="G608" s="252" t="e">
        <f t="shared" si="1611"/>
        <v>#DIV/0!</v>
      </c>
      <c r="H608" s="142"/>
      <c r="I608" s="142"/>
      <c r="J608" s="149"/>
      <c r="K608" s="142"/>
      <c r="L608" s="142"/>
      <c r="M608" s="149"/>
      <c r="N608" s="142"/>
      <c r="O608" s="142"/>
      <c r="P608" s="149"/>
      <c r="Q608" s="142"/>
      <c r="R608" s="142"/>
      <c r="S608" s="149"/>
      <c r="T608" s="142"/>
      <c r="U608" s="142"/>
      <c r="V608" s="149"/>
      <c r="W608" s="142"/>
      <c r="X608" s="142"/>
      <c r="Y608" s="149"/>
      <c r="Z608" s="142"/>
      <c r="AA608" s="142"/>
      <c r="AB608" s="149"/>
      <c r="AC608" s="142"/>
      <c r="AD608" s="142"/>
      <c r="AE608" s="149"/>
      <c r="AF608" s="142"/>
      <c r="AG608" s="142"/>
      <c r="AH608" s="149"/>
      <c r="AI608" s="142"/>
      <c r="AJ608" s="142"/>
      <c r="AK608" s="149"/>
      <c r="AL608" s="142"/>
      <c r="AM608" s="142"/>
      <c r="AN608" s="149"/>
      <c r="AO608" s="142"/>
      <c r="AP608" s="142"/>
      <c r="AQ608" s="149"/>
      <c r="AR608" s="264"/>
    </row>
    <row r="609" spans="1:44" ht="40.5" customHeight="1" x14ac:dyDescent="0.25">
      <c r="A609" s="401" t="s">
        <v>496</v>
      </c>
      <c r="B609" s="377" t="s">
        <v>501</v>
      </c>
      <c r="C609" s="377" t="s">
        <v>494</v>
      </c>
      <c r="D609" s="150" t="s">
        <v>41</v>
      </c>
      <c r="E609" s="281">
        <f t="shared" ref="E609:E620" si="1624">H609+K609+N609+Q609+T609+W609+Z609+AC609+AF609+AI609+AL609+AO609</f>
        <v>600</v>
      </c>
      <c r="F609" s="281">
        <f t="shared" ref="F609:F620" si="1625">I609+L609+O609+R609+U609+X609+AA609+AD609+AG609+AJ609+AM609+AP609</f>
        <v>0</v>
      </c>
      <c r="G609" s="252">
        <f t="shared" ref="G609:G620" si="1626">F609/E609</f>
        <v>0</v>
      </c>
      <c r="H609" s="146">
        <f>H610+H611+H612+H614</f>
        <v>0</v>
      </c>
      <c r="I609" s="146">
        <f t="shared" ref="I609" si="1627">I610+I611+I612</f>
        <v>0</v>
      </c>
      <c r="J609" s="146" t="e">
        <f>I609/H609*100</f>
        <v>#DIV/0!</v>
      </c>
      <c r="K609" s="146">
        <f t="shared" ref="K609:L609" si="1628">K610+K611+K612</f>
        <v>0</v>
      </c>
      <c r="L609" s="146">
        <f t="shared" si="1628"/>
        <v>0</v>
      </c>
      <c r="M609" s="146" t="e">
        <f>L609/K609*100</f>
        <v>#DIV/0!</v>
      </c>
      <c r="N609" s="146">
        <f t="shared" ref="N609:O609" si="1629">N610+N611+N612</f>
        <v>0</v>
      </c>
      <c r="O609" s="146">
        <f t="shared" si="1629"/>
        <v>0</v>
      </c>
      <c r="P609" s="146" t="e">
        <f>O609/N609*100</f>
        <v>#DIV/0!</v>
      </c>
      <c r="Q609" s="146">
        <f t="shared" ref="Q609:R609" si="1630">Q610+Q611+Q612</f>
        <v>0</v>
      </c>
      <c r="R609" s="146">
        <f t="shared" si="1630"/>
        <v>0</v>
      </c>
      <c r="S609" s="146" t="e">
        <f>R609/Q609*100</f>
        <v>#DIV/0!</v>
      </c>
      <c r="T609" s="146">
        <f t="shared" ref="T609:U609" si="1631">T610+T611+T612</f>
        <v>0</v>
      </c>
      <c r="U609" s="146">
        <f t="shared" si="1631"/>
        <v>0</v>
      </c>
      <c r="V609" s="146" t="e">
        <f>U609/T609*100</f>
        <v>#DIV/0!</v>
      </c>
      <c r="W609" s="146">
        <f t="shared" ref="W609:X609" si="1632">W610+W611+W612</f>
        <v>0</v>
      </c>
      <c r="X609" s="146">
        <f t="shared" si="1632"/>
        <v>0</v>
      </c>
      <c r="Y609" s="146" t="e">
        <f>X609/W609*100</f>
        <v>#DIV/0!</v>
      </c>
      <c r="Z609" s="146">
        <f t="shared" ref="Z609:AA609" si="1633">Z610+Z611+Z612</f>
        <v>0</v>
      </c>
      <c r="AA609" s="146">
        <f t="shared" si="1633"/>
        <v>0</v>
      </c>
      <c r="AB609" s="146" t="e">
        <f>AA609/Z609*100</f>
        <v>#DIV/0!</v>
      </c>
      <c r="AC609" s="146">
        <f t="shared" ref="AC609:AD609" si="1634">AC610+AC611+AC612</f>
        <v>600</v>
      </c>
      <c r="AD609" s="146">
        <f t="shared" si="1634"/>
        <v>0</v>
      </c>
      <c r="AE609" s="146">
        <f>AD609/AC609*100</f>
        <v>0</v>
      </c>
      <c r="AF609" s="146">
        <f t="shared" ref="AF609:AG609" si="1635">AF610+AF611+AF612</f>
        <v>0</v>
      </c>
      <c r="AG609" s="146">
        <f t="shared" si="1635"/>
        <v>0</v>
      </c>
      <c r="AH609" s="146" t="e">
        <f>AG609/AF609*100</f>
        <v>#DIV/0!</v>
      </c>
      <c r="AI609" s="146">
        <f t="shared" ref="AI609:AJ609" si="1636">AI610+AI611+AI612</f>
        <v>0</v>
      </c>
      <c r="AJ609" s="146">
        <f t="shared" si="1636"/>
        <v>0</v>
      </c>
      <c r="AK609" s="146" t="e">
        <f>AJ609/AI609*100</f>
        <v>#DIV/0!</v>
      </c>
      <c r="AL609" s="146">
        <f t="shared" ref="AL609:AM609" si="1637">AL610+AL611+AL612</f>
        <v>0</v>
      </c>
      <c r="AM609" s="146">
        <f t="shared" si="1637"/>
        <v>0</v>
      </c>
      <c r="AN609" s="146" t="e">
        <f>AM609/AL609*100</f>
        <v>#DIV/0!</v>
      </c>
      <c r="AO609" s="146">
        <f t="shared" ref="AO609:AP609" si="1638">AO610+AO611+AO612</f>
        <v>0</v>
      </c>
      <c r="AP609" s="146">
        <f t="shared" si="1638"/>
        <v>0</v>
      </c>
      <c r="AQ609" s="146" t="e">
        <f>AP609/AO609*100</f>
        <v>#DIV/0!</v>
      </c>
      <c r="AR609" s="372"/>
    </row>
    <row r="610" spans="1:44" ht="40.5" customHeight="1" x14ac:dyDescent="0.25">
      <c r="A610" s="402"/>
      <c r="B610" s="378"/>
      <c r="C610" s="378"/>
      <c r="D610" s="178" t="s">
        <v>37</v>
      </c>
      <c r="E610" s="281">
        <f t="shared" si="1624"/>
        <v>0</v>
      </c>
      <c r="F610" s="281">
        <f t="shared" si="1625"/>
        <v>0</v>
      </c>
      <c r="G610" s="252" t="e">
        <f t="shared" si="1626"/>
        <v>#DIV/0!</v>
      </c>
      <c r="H610" s="142"/>
      <c r="I610" s="142"/>
      <c r="J610" s="149"/>
      <c r="K610" s="142"/>
      <c r="L610" s="142"/>
      <c r="M610" s="149"/>
      <c r="N610" s="142"/>
      <c r="O610" s="142"/>
      <c r="P610" s="149"/>
      <c r="Q610" s="142"/>
      <c r="R610" s="142"/>
      <c r="S610" s="149"/>
      <c r="T610" s="142"/>
      <c r="U610" s="142"/>
      <c r="V610" s="149"/>
      <c r="W610" s="142"/>
      <c r="X610" s="142"/>
      <c r="Y610" s="149"/>
      <c r="Z610" s="142"/>
      <c r="AA610" s="142"/>
      <c r="AB610" s="149"/>
      <c r="AC610" s="228"/>
      <c r="AD610" s="142"/>
      <c r="AE610" s="149"/>
      <c r="AF610" s="142"/>
      <c r="AG610" s="142"/>
      <c r="AH610" s="149"/>
      <c r="AI610" s="142"/>
      <c r="AJ610" s="142"/>
      <c r="AK610" s="149"/>
      <c r="AL610" s="142"/>
      <c r="AM610" s="142"/>
      <c r="AN610" s="149"/>
      <c r="AO610" s="142"/>
      <c r="AP610" s="142"/>
      <c r="AQ610" s="149"/>
      <c r="AR610" s="373"/>
    </row>
    <row r="611" spans="1:44" ht="40.5" customHeight="1" x14ac:dyDescent="0.25">
      <c r="A611" s="402"/>
      <c r="B611" s="378"/>
      <c r="C611" s="378"/>
      <c r="D611" s="178" t="s">
        <v>2</v>
      </c>
      <c r="E611" s="281">
        <f t="shared" si="1624"/>
        <v>0</v>
      </c>
      <c r="F611" s="281">
        <f t="shared" si="1625"/>
        <v>0</v>
      </c>
      <c r="G611" s="252" t="e">
        <f t="shared" si="1626"/>
        <v>#DIV/0!</v>
      </c>
      <c r="H611" s="142"/>
      <c r="I611" s="142"/>
      <c r="J611" s="149"/>
      <c r="K611" s="142"/>
      <c r="L611" s="142"/>
      <c r="M611" s="149"/>
      <c r="N611" s="142"/>
      <c r="O611" s="142"/>
      <c r="P611" s="149"/>
      <c r="Q611" s="142"/>
      <c r="R611" s="142"/>
      <c r="S611" s="149"/>
      <c r="T611" s="142"/>
      <c r="U611" s="142"/>
      <c r="V611" s="149"/>
      <c r="W611" s="142"/>
      <c r="X611" s="142"/>
      <c r="Y611" s="149"/>
      <c r="Z611" s="142"/>
      <c r="AA611" s="142"/>
      <c r="AB611" s="149"/>
      <c r="AC611" s="228"/>
      <c r="AD611" s="142"/>
      <c r="AE611" s="149"/>
      <c r="AF611" s="142"/>
      <c r="AG611" s="142"/>
      <c r="AH611" s="149"/>
      <c r="AI611" s="142"/>
      <c r="AJ611" s="142"/>
      <c r="AK611" s="149"/>
      <c r="AL611" s="142"/>
      <c r="AM611" s="142"/>
      <c r="AN611" s="149"/>
      <c r="AO611" s="142"/>
      <c r="AP611" s="142"/>
      <c r="AQ611" s="149"/>
      <c r="AR611" s="373"/>
    </row>
    <row r="612" spans="1:44" ht="40.5" customHeight="1" x14ac:dyDescent="0.25">
      <c r="A612" s="402"/>
      <c r="B612" s="378"/>
      <c r="C612" s="378"/>
      <c r="D612" s="179" t="s">
        <v>43</v>
      </c>
      <c r="E612" s="281">
        <f t="shared" si="1624"/>
        <v>600</v>
      </c>
      <c r="F612" s="281">
        <f t="shared" si="1625"/>
        <v>0</v>
      </c>
      <c r="G612" s="252">
        <f t="shared" si="1626"/>
        <v>0</v>
      </c>
      <c r="H612" s="142"/>
      <c r="I612" s="142"/>
      <c r="J612" s="149"/>
      <c r="K612" s="142"/>
      <c r="L612" s="142"/>
      <c r="M612" s="149"/>
      <c r="N612" s="142"/>
      <c r="O612" s="142"/>
      <c r="P612" s="149"/>
      <c r="Q612" s="142"/>
      <c r="R612" s="142"/>
      <c r="S612" s="149"/>
      <c r="T612" s="142"/>
      <c r="U612" s="142"/>
      <c r="V612" s="149"/>
      <c r="W612" s="142"/>
      <c r="X612" s="142"/>
      <c r="Y612" s="149"/>
      <c r="Z612" s="142"/>
      <c r="AA612" s="142"/>
      <c r="AB612" s="149"/>
      <c r="AC612" s="228">
        <v>600</v>
      </c>
      <c r="AD612" s="142"/>
      <c r="AE612" s="149"/>
      <c r="AF612" s="142"/>
      <c r="AG612" s="142"/>
      <c r="AH612" s="149"/>
      <c r="AI612" s="142"/>
      <c r="AJ612" s="142"/>
      <c r="AK612" s="149"/>
      <c r="AL612" s="142"/>
      <c r="AM612" s="142"/>
      <c r="AN612" s="149"/>
      <c r="AO612" s="142"/>
      <c r="AP612" s="142"/>
      <c r="AQ612" s="149"/>
      <c r="AR612" s="373"/>
    </row>
    <row r="613" spans="1:44" ht="40.5" customHeight="1" x14ac:dyDescent="0.25">
      <c r="A613" s="402"/>
      <c r="B613" s="378"/>
      <c r="C613" s="378"/>
      <c r="D613" s="182" t="s">
        <v>355</v>
      </c>
      <c r="E613" s="281">
        <f t="shared" si="1624"/>
        <v>0</v>
      </c>
      <c r="F613" s="281">
        <f t="shared" si="1625"/>
        <v>0</v>
      </c>
      <c r="G613" s="252" t="e">
        <f t="shared" si="1626"/>
        <v>#DIV/0!</v>
      </c>
      <c r="H613" s="142"/>
      <c r="I613" s="142"/>
      <c r="J613" s="149"/>
      <c r="K613" s="142"/>
      <c r="L613" s="142"/>
      <c r="M613" s="149"/>
      <c r="N613" s="142"/>
      <c r="O613" s="142"/>
      <c r="P613" s="149"/>
      <c r="Q613" s="142"/>
      <c r="R613" s="142"/>
      <c r="S613" s="149"/>
      <c r="T613" s="142"/>
      <c r="U613" s="142"/>
      <c r="V613" s="149"/>
      <c r="W613" s="142"/>
      <c r="X613" s="142"/>
      <c r="Y613" s="149"/>
      <c r="Z613" s="142"/>
      <c r="AA613" s="142"/>
      <c r="AB613" s="149"/>
      <c r="AC613" s="228"/>
      <c r="AD613" s="142"/>
      <c r="AE613" s="149"/>
      <c r="AF613" s="142"/>
      <c r="AG613" s="142"/>
      <c r="AH613" s="149"/>
      <c r="AI613" s="142"/>
      <c r="AJ613" s="142"/>
      <c r="AK613" s="149"/>
      <c r="AL613" s="142"/>
      <c r="AM613" s="142"/>
      <c r="AN613" s="149"/>
      <c r="AO613" s="142"/>
      <c r="AP613" s="142"/>
      <c r="AQ613" s="149"/>
      <c r="AR613" s="373"/>
    </row>
    <row r="614" spans="1:44" ht="40.5" customHeight="1" x14ac:dyDescent="0.25">
      <c r="A614" s="403"/>
      <c r="B614" s="379"/>
      <c r="C614" s="379"/>
      <c r="D614" s="182" t="s">
        <v>462</v>
      </c>
      <c r="E614" s="281">
        <f t="shared" si="1624"/>
        <v>0</v>
      </c>
      <c r="F614" s="281">
        <f t="shared" si="1625"/>
        <v>0</v>
      </c>
      <c r="G614" s="252" t="e">
        <f t="shared" si="1626"/>
        <v>#DIV/0!</v>
      </c>
      <c r="H614" s="142"/>
      <c r="I614" s="142"/>
      <c r="J614" s="149"/>
      <c r="K614" s="142"/>
      <c r="L614" s="142"/>
      <c r="M614" s="149"/>
      <c r="N614" s="142"/>
      <c r="O614" s="142"/>
      <c r="P614" s="149"/>
      <c r="Q614" s="142"/>
      <c r="R614" s="142"/>
      <c r="S614" s="149"/>
      <c r="T614" s="142"/>
      <c r="U614" s="142"/>
      <c r="V614" s="149"/>
      <c r="W614" s="142"/>
      <c r="X614" s="142"/>
      <c r="Y614" s="149"/>
      <c r="Z614" s="142"/>
      <c r="AA614" s="142"/>
      <c r="AB614" s="149"/>
      <c r="AC614" s="142"/>
      <c r="AD614" s="142"/>
      <c r="AE614" s="149"/>
      <c r="AF614" s="142"/>
      <c r="AG614" s="142"/>
      <c r="AH614" s="149"/>
      <c r="AI614" s="142"/>
      <c r="AJ614" s="142"/>
      <c r="AK614" s="149"/>
      <c r="AL614" s="142"/>
      <c r="AM614" s="142"/>
      <c r="AN614" s="149"/>
      <c r="AO614" s="142"/>
      <c r="AP614" s="142"/>
      <c r="AQ614" s="149"/>
      <c r="AR614" s="264"/>
    </row>
    <row r="615" spans="1:44" ht="40.5" customHeight="1" x14ac:dyDescent="0.25">
      <c r="A615" s="401" t="s">
        <v>497</v>
      </c>
      <c r="B615" s="377" t="s">
        <v>502</v>
      </c>
      <c r="C615" s="377" t="s">
        <v>494</v>
      </c>
      <c r="D615" s="150" t="s">
        <v>41</v>
      </c>
      <c r="E615" s="281">
        <f t="shared" si="1624"/>
        <v>4440.22</v>
      </c>
      <c r="F615" s="281">
        <f t="shared" si="1625"/>
        <v>0</v>
      </c>
      <c r="G615" s="252">
        <f t="shared" si="1626"/>
        <v>0</v>
      </c>
      <c r="H615" s="146">
        <f>H616+H617+H618+H620</f>
        <v>0</v>
      </c>
      <c r="I615" s="146">
        <f t="shared" ref="I615" si="1639">I616+I617+I618</f>
        <v>0</v>
      </c>
      <c r="J615" s="146" t="e">
        <f>I615/H615*100</f>
        <v>#DIV/0!</v>
      </c>
      <c r="K615" s="146">
        <f t="shared" ref="K615:L615" si="1640">K616+K617+K618</f>
        <v>0</v>
      </c>
      <c r="L615" s="146">
        <f t="shared" si="1640"/>
        <v>0</v>
      </c>
      <c r="M615" s="146" t="e">
        <f>L615/K615*100</f>
        <v>#DIV/0!</v>
      </c>
      <c r="N615" s="146">
        <f t="shared" ref="N615:O615" si="1641">N616+N617+N618</f>
        <v>0</v>
      </c>
      <c r="O615" s="146">
        <f t="shared" si="1641"/>
        <v>0</v>
      </c>
      <c r="P615" s="146" t="e">
        <f>O615/N615*100</f>
        <v>#DIV/0!</v>
      </c>
      <c r="Q615" s="146">
        <f t="shared" ref="Q615:R615" si="1642">Q616+Q617+Q618</f>
        <v>0</v>
      </c>
      <c r="R615" s="146">
        <f t="shared" si="1642"/>
        <v>0</v>
      </c>
      <c r="S615" s="146" t="e">
        <f>R615/Q615*100</f>
        <v>#DIV/0!</v>
      </c>
      <c r="T615" s="146">
        <f t="shared" ref="T615:U615" si="1643">T616+T617+T618</f>
        <v>0</v>
      </c>
      <c r="U615" s="146">
        <f t="shared" si="1643"/>
        <v>0</v>
      </c>
      <c r="V615" s="146" t="e">
        <f>U615/T615*100</f>
        <v>#DIV/0!</v>
      </c>
      <c r="W615" s="146">
        <f t="shared" ref="W615:X615" si="1644">W616+W617+W618</f>
        <v>0</v>
      </c>
      <c r="X615" s="146">
        <f t="shared" si="1644"/>
        <v>0</v>
      </c>
      <c r="Y615" s="146" t="e">
        <f>X615/W615*100</f>
        <v>#DIV/0!</v>
      </c>
      <c r="Z615" s="146">
        <f t="shared" ref="Z615:AA615" si="1645">Z616+Z617+Z618</f>
        <v>0</v>
      </c>
      <c r="AA615" s="146">
        <f t="shared" si="1645"/>
        <v>0</v>
      </c>
      <c r="AB615" s="146" t="e">
        <f>AA615/Z615*100</f>
        <v>#DIV/0!</v>
      </c>
      <c r="AC615" s="146">
        <f t="shared" ref="AC615:AD615" si="1646">AC616+AC617+AC618</f>
        <v>0</v>
      </c>
      <c r="AD615" s="146">
        <f t="shared" si="1646"/>
        <v>0</v>
      </c>
      <c r="AE615" s="146" t="e">
        <f>AD615/AC615*100</f>
        <v>#DIV/0!</v>
      </c>
      <c r="AF615" s="146">
        <f t="shared" ref="AF615:AG615" si="1647">AF616+AF617+AF618</f>
        <v>0</v>
      </c>
      <c r="AG615" s="146">
        <f t="shared" si="1647"/>
        <v>0</v>
      </c>
      <c r="AH615" s="146" t="e">
        <f>AG615/AF615*100</f>
        <v>#DIV/0!</v>
      </c>
      <c r="AI615" s="146">
        <f t="shared" ref="AI615:AJ615" si="1648">AI616+AI617+AI618</f>
        <v>4440.22</v>
      </c>
      <c r="AJ615" s="146">
        <f t="shared" si="1648"/>
        <v>0</v>
      </c>
      <c r="AK615" s="146">
        <f>AJ615/AI615*100</f>
        <v>0</v>
      </c>
      <c r="AL615" s="146">
        <f t="shared" ref="AL615:AM615" si="1649">AL616+AL617+AL618</f>
        <v>0</v>
      </c>
      <c r="AM615" s="146">
        <f t="shared" si="1649"/>
        <v>0</v>
      </c>
      <c r="AN615" s="146" t="e">
        <f>AM615/AL615*100</f>
        <v>#DIV/0!</v>
      </c>
      <c r="AO615" s="146">
        <f t="shared" ref="AO615:AP615" si="1650">AO616+AO617+AO618</f>
        <v>0</v>
      </c>
      <c r="AP615" s="146">
        <f t="shared" si="1650"/>
        <v>0</v>
      </c>
      <c r="AQ615" s="146" t="e">
        <f>AP615/AO615*100</f>
        <v>#DIV/0!</v>
      </c>
      <c r="AR615" s="372"/>
    </row>
    <row r="616" spans="1:44" ht="40.5" customHeight="1" x14ac:dyDescent="0.25">
      <c r="A616" s="402"/>
      <c r="B616" s="378"/>
      <c r="C616" s="378"/>
      <c r="D616" s="178" t="s">
        <v>37</v>
      </c>
      <c r="E616" s="281">
        <f t="shared" si="1624"/>
        <v>0</v>
      </c>
      <c r="F616" s="281">
        <f t="shared" si="1625"/>
        <v>0</v>
      </c>
      <c r="G616" s="252" t="e">
        <f t="shared" si="1626"/>
        <v>#DIV/0!</v>
      </c>
      <c r="H616" s="142"/>
      <c r="I616" s="142"/>
      <c r="J616" s="149"/>
      <c r="K616" s="142"/>
      <c r="L616" s="142"/>
      <c r="M616" s="149"/>
      <c r="N616" s="142"/>
      <c r="O616" s="142"/>
      <c r="P616" s="149"/>
      <c r="Q616" s="142"/>
      <c r="R616" s="142"/>
      <c r="S616" s="149"/>
      <c r="T616" s="142"/>
      <c r="U616" s="142"/>
      <c r="V616" s="149"/>
      <c r="W616" s="142"/>
      <c r="X616" s="142"/>
      <c r="Y616" s="149"/>
      <c r="Z616" s="142"/>
      <c r="AA616" s="142"/>
      <c r="AB616" s="149"/>
      <c r="AC616" s="228"/>
      <c r="AD616" s="142"/>
      <c r="AE616" s="149"/>
      <c r="AF616" s="142"/>
      <c r="AG616" s="142"/>
      <c r="AH616" s="149"/>
      <c r="AI616" s="142"/>
      <c r="AJ616" s="142"/>
      <c r="AK616" s="149"/>
      <c r="AL616" s="142"/>
      <c r="AM616" s="142"/>
      <c r="AN616" s="149"/>
      <c r="AO616" s="142"/>
      <c r="AP616" s="142"/>
      <c r="AQ616" s="149"/>
      <c r="AR616" s="373"/>
    </row>
    <row r="617" spans="1:44" ht="40.5" customHeight="1" x14ac:dyDescent="0.25">
      <c r="A617" s="402"/>
      <c r="B617" s="378"/>
      <c r="C617" s="378"/>
      <c r="D617" s="178" t="s">
        <v>2</v>
      </c>
      <c r="E617" s="281">
        <f t="shared" si="1624"/>
        <v>0</v>
      </c>
      <c r="F617" s="281">
        <f t="shared" si="1625"/>
        <v>0</v>
      </c>
      <c r="G617" s="252" t="e">
        <f t="shared" si="1626"/>
        <v>#DIV/0!</v>
      </c>
      <c r="H617" s="142"/>
      <c r="I617" s="142"/>
      <c r="J617" s="149"/>
      <c r="K617" s="142"/>
      <c r="L617" s="142"/>
      <c r="M617" s="149"/>
      <c r="N617" s="142"/>
      <c r="O617" s="142"/>
      <c r="P617" s="149"/>
      <c r="Q617" s="142"/>
      <c r="R617" s="142"/>
      <c r="S617" s="149"/>
      <c r="T617" s="142"/>
      <c r="U617" s="142"/>
      <c r="V617" s="149"/>
      <c r="W617" s="142"/>
      <c r="X617" s="142"/>
      <c r="Y617" s="149"/>
      <c r="Z617" s="142"/>
      <c r="AA617" s="142"/>
      <c r="AB617" s="149"/>
      <c r="AC617" s="228"/>
      <c r="AD617" s="142"/>
      <c r="AE617" s="149"/>
      <c r="AF617" s="142"/>
      <c r="AG617" s="142"/>
      <c r="AH617" s="149"/>
      <c r="AI617" s="142"/>
      <c r="AJ617" s="142"/>
      <c r="AK617" s="149"/>
      <c r="AL617" s="142"/>
      <c r="AM617" s="142"/>
      <c r="AN617" s="149"/>
      <c r="AO617" s="142"/>
      <c r="AP617" s="142"/>
      <c r="AQ617" s="149"/>
      <c r="AR617" s="373"/>
    </row>
    <row r="618" spans="1:44" ht="40.5" customHeight="1" x14ac:dyDescent="0.25">
      <c r="A618" s="402"/>
      <c r="B618" s="378"/>
      <c r="C618" s="378"/>
      <c r="D618" s="179" t="s">
        <v>43</v>
      </c>
      <c r="E618" s="281">
        <f t="shared" si="1624"/>
        <v>4440.22</v>
      </c>
      <c r="F618" s="281">
        <f t="shared" si="1625"/>
        <v>0</v>
      </c>
      <c r="G618" s="252">
        <f t="shared" si="1626"/>
        <v>0</v>
      </c>
      <c r="H618" s="142"/>
      <c r="I618" s="142"/>
      <c r="J618" s="149"/>
      <c r="K618" s="142"/>
      <c r="L618" s="142"/>
      <c r="M618" s="149"/>
      <c r="N618" s="142"/>
      <c r="O618" s="142"/>
      <c r="P618" s="149"/>
      <c r="Q618" s="142"/>
      <c r="R618" s="142"/>
      <c r="S618" s="149"/>
      <c r="T618" s="142"/>
      <c r="U618" s="142"/>
      <c r="V618" s="149"/>
      <c r="W618" s="142"/>
      <c r="X618" s="142"/>
      <c r="Y618" s="149"/>
      <c r="Z618" s="142"/>
      <c r="AA618" s="142"/>
      <c r="AB618" s="149"/>
      <c r="AC618" s="228"/>
      <c r="AD618" s="142"/>
      <c r="AE618" s="149"/>
      <c r="AF618" s="142"/>
      <c r="AG618" s="142"/>
      <c r="AH618" s="149"/>
      <c r="AI618" s="228">
        <v>4440.22</v>
      </c>
      <c r="AJ618" s="142"/>
      <c r="AK618" s="149"/>
      <c r="AL618" s="142"/>
      <c r="AM618" s="142"/>
      <c r="AN618" s="149"/>
      <c r="AO618" s="142"/>
      <c r="AP618" s="142"/>
      <c r="AQ618" s="149"/>
      <c r="AR618" s="373"/>
    </row>
    <row r="619" spans="1:44" ht="40.5" customHeight="1" x14ac:dyDescent="0.25">
      <c r="A619" s="402"/>
      <c r="B619" s="378"/>
      <c r="C619" s="378"/>
      <c r="D619" s="182" t="s">
        <v>355</v>
      </c>
      <c r="E619" s="281">
        <f t="shared" si="1624"/>
        <v>0</v>
      </c>
      <c r="F619" s="281">
        <f t="shared" si="1625"/>
        <v>0</v>
      </c>
      <c r="G619" s="252" t="e">
        <f t="shared" si="1626"/>
        <v>#DIV/0!</v>
      </c>
      <c r="H619" s="142"/>
      <c r="I619" s="142"/>
      <c r="J619" s="149"/>
      <c r="K619" s="142"/>
      <c r="L619" s="142"/>
      <c r="M619" s="149"/>
      <c r="N619" s="142"/>
      <c r="O619" s="142"/>
      <c r="P619" s="149"/>
      <c r="Q619" s="142"/>
      <c r="R619" s="142"/>
      <c r="S619" s="149"/>
      <c r="T619" s="142"/>
      <c r="U619" s="142"/>
      <c r="V619" s="149"/>
      <c r="W619" s="142"/>
      <c r="X619" s="142"/>
      <c r="Y619" s="149"/>
      <c r="Z619" s="142"/>
      <c r="AA619" s="142"/>
      <c r="AB619" s="149"/>
      <c r="AC619" s="228"/>
      <c r="AD619" s="142"/>
      <c r="AE619" s="149"/>
      <c r="AF619" s="142"/>
      <c r="AG619" s="142"/>
      <c r="AH619" s="149"/>
      <c r="AI619" s="142"/>
      <c r="AJ619" s="142"/>
      <c r="AK619" s="149"/>
      <c r="AL619" s="142"/>
      <c r="AM619" s="142"/>
      <c r="AN619" s="149"/>
      <c r="AO619" s="142"/>
      <c r="AP619" s="142"/>
      <c r="AQ619" s="149"/>
      <c r="AR619" s="373"/>
    </row>
    <row r="620" spans="1:44" ht="40.5" customHeight="1" x14ac:dyDescent="0.25">
      <c r="A620" s="403"/>
      <c r="B620" s="379"/>
      <c r="C620" s="379"/>
      <c r="D620" s="182" t="s">
        <v>462</v>
      </c>
      <c r="E620" s="281">
        <f t="shared" si="1624"/>
        <v>0</v>
      </c>
      <c r="F620" s="281">
        <f t="shared" si="1625"/>
        <v>0</v>
      </c>
      <c r="G620" s="252" t="e">
        <f t="shared" si="1626"/>
        <v>#DIV/0!</v>
      </c>
      <c r="H620" s="142"/>
      <c r="I620" s="142"/>
      <c r="J620" s="149"/>
      <c r="K620" s="142"/>
      <c r="L620" s="142"/>
      <c r="M620" s="149"/>
      <c r="N620" s="142"/>
      <c r="O620" s="142"/>
      <c r="P620" s="149"/>
      <c r="Q620" s="142"/>
      <c r="R620" s="142"/>
      <c r="S620" s="149"/>
      <c r="T620" s="142"/>
      <c r="U620" s="142"/>
      <c r="V620" s="149"/>
      <c r="W620" s="142"/>
      <c r="X620" s="142"/>
      <c r="Y620" s="149"/>
      <c r="Z620" s="142"/>
      <c r="AA620" s="142"/>
      <c r="AB620" s="149"/>
      <c r="AC620" s="142"/>
      <c r="AD620" s="142"/>
      <c r="AE620" s="149"/>
      <c r="AF620" s="142"/>
      <c r="AG620" s="142"/>
      <c r="AH620" s="149"/>
      <c r="AI620" s="142"/>
      <c r="AJ620" s="142"/>
      <c r="AK620" s="149"/>
      <c r="AL620" s="142"/>
      <c r="AM620" s="142"/>
      <c r="AN620" s="149"/>
      <c r="AO620" s="142"/>
      <c r="AP620" s="142"/>
      <c r="AQ620" s="149"/>
      <c r="AR620" s="264"/>
    </row>
    <row r="621" spans="1:44" ht="40.5" customHeight="1" x14ac:dyDescent="0.25">
      <c r="A621" s="401" t="s">
        <v>498</v>
      </c>
      <c r="B621" s="377" t="s">
        <v>542</v>
      </c>
      <c r="C621" s="377" t="s">
        <v>494</v>
      </c>
      <c r="D621" s="150" t="s">
        <v>41</v>
      </c>
      <c r="E621" s="281">
        <f t="shared" ref="E621:E626" si="1651">H621+K621+N621+Q621+T621+W621+Z621+AC621+AF621+AI621+AL621+AO621</f>
        <v>3668.95</v>
      </c>
      <c r="F621" s="281">
        <f t="shared" ref="F621:F626" si="1652">I621+L621+O621+R621+U621+X621+AA621+AD621+AG621+AJ621+AM621+AP621</f>
        <v>0</v>
      </c>
      <c r="G621" s="252">
        <f t="shared" ref="G621:G626" si="1653">F621/E621</f>
        <v>0</v>
      </c>
      <c r="H621" s="146">
        <f>H622+H623+H624+H626</f>
        <v>0</v>
      </c>
      <c r="I621" s="146">
        <f t="shared" ref="I621" si="1654">I622+I623+I624</f>
        <v>0</v>
      </c>
      <c r="J621" s="146" t="e">
        <f>I621/H621*100</f>
        <v>#DIV/0!</v>
      </c>
      <c r="K621" s="146">
        <f t="shared" ref="K621:L621" si="1655">K622+K623+K624</f>
        <v>0</v>
      </c>
      <c r="L621" s="146">
        <f t="shared" si="1655"/>
        <v>0</v>
      </c>
      <c r="M621" s="146" t="e">
        <f>L621/K621*100</f>
        <v>#DIV/0!</v>
      </c>
      <c r="N621" s="146">
        <f t="shared" ref="N621:O621" si="1656">N622+N623+N624</f>
        <v>0</v>
      </c>
      <c r="O621" s="146">
        <f t="shared" si="1656"/>
        <v>0</v>
      </c>
      <c r="P621" s="146" t="e">
        <f>O621/N621*100</f>
        <v>#DIV/0!</v>
      </c>
      <c r="Q621" s="146">
        <f t="shared" ref="Q621:R621" si="1657">Q622+Q623+Q624</f>
        <v>0</v>
      </c>
      <c r="R621" s="146">
        <f t="shared" si="1657"/>
        <v>0</v>
      </c>
      <c r="S621" s="146" t="e">
        <f>R621/Q621*100</f>
        <v>#DIV/0!</v>
      </c>
      <c r="T621" s="146">
        <f t="shared" ref="T621:U621" si="1658">T622+T623+T624</f>
        <v>0</v>
      </c>
      <c r="U621" s="146">
        <f t="shared" si="1658"/>
        <v>0</v>
      </c>
      <c r="V621" s="146" t="e">
        <f>U621/T621*100</f>
        <v>#DIV/0!</v>
      </c>
      <c r="W621" s="146">
        <f t="shared" ref="W621:X621" si="1659">W622+W623+W624</f>
        <v>0</v>
      </c>
      <c r="X621" s="146">
        <f t="shared" si="1659"/>
        <v>0</v>
      </c>
      <c r="Y621" s="146" t="e">
        <f>X621/W621*100</f>
        <v>#DIV/0!</v>
      </c>
      <c r="Z621" s="146">
        <f t="shared" ref="Z621:AA621" si="1660">Z622+Z623+Z624</f>
        <v>0</v>
      </c>
      <c r="AA621" s="146">
        <f t="shared" si="1660"/>
        <v>0</v>
      </c>
      <c r="AB621" s="146" t="e">
        <f>AA621/Z621*100</f>
        <v>#DIV/0!</v>
      </c>
      <c r="AC621" s="146">
        <f t="shared" ref="AC621:AD621" si="1661">AC622+AC623+AC624</f>
        <v>0</v>
      </c>
      <c r="AD621" s="146">
        <f t="shared" si="1661"/>
        <v>0</v>
      </c>
      <c r="AE621" s="146" t="e">
        <f>AD621/AC621*100</f>
        <v>#DIV/0!</v>
      </c>
      <c r="AF621" s="146">
        <f t="shared" ref="AF621:AG621" si="1662">AF622+AF623+AF624</f>
        <v>0</v>
      </c>
      <c r="AG621" s="146">
        <f t="shared" si="1662"/>
        <v>0</v>
      </c>
      <c r="AH621" s="146" t="e">
        <f>AG621/AF621*100</f>
        <v>#DIV/0!</v>
      </c>
      <c r="AI621" s="146">
        <f t="shared" ref="AI621:AJ621" si="1663">AI622+AI623+AI624</f>
        <v>3668.95</v>
      </c>
      <c r="AJ621" s="146">
        <f t="shared" si="1663"/>
        <v>0</v>
      </c>
      <c r="AK621" s="146">
        <f>AJ621/AI621*100</f>
        <v>0</v>
      </c>
      <c r="AL621" s="146">
        <f t="shared" ref="AL621:AM621" si="1664">AL622+AL623+AL624</f>
        <v>0</v>
      </c>
      <c r="AM621" s="146">
        <f t="shared" si="1664"/>
        <v>0</v>
      </c>
      <c r="AN621" s="146" t="e">
        <f>AM621/AL621*100</f>
        <v>#DIV/0!</v>
      </c>
      <c r="AO621" s="146">
        <f t="shared" ref="AO621:AP621" si="1665">AO622+AO623+AO624</f>
        <v>0</v>
      </c>
      <c r="AP621" s="146">
        <f t="shared" si="1665"/>
        <v>0</v>
      </c>
      <c r="AQ621" s="146" t="e">
        <f>AP621/AO621*100</f>
        <v>#DIV/0!</v>
      </c>
      <c r="AR621" s="372"/>
    </row>
    <row r="622" spans="1:44" ht="40.5" customHeight="1" x14ac:dyDescent="0.25">
      <c r="A622" s="402"/>
      <c r="B622" s="378"/>
      <c r="C622" s="378"/>
      <c r="D622" s="178" t="s">
        <v>37</v>
      </c>
      <c r="E622" s="281">
        <f t="shared" si="1651"/>
        <v>0</v>
      </c>
      <c r="F622" s="281">
        <f t="shared" si="1652"/>
        <v>0</v>
      </c>
      <c r="G622" s="252" t="e">
        <f t="shared" si="1653"/>
        <v>#DIV/0!</v>
      </c>
      <c r="H622" s="142"/>
      <c r="I622" s="142"/>
      <c r="J622" s="149"/>
      <c r="K622" s="142"/>
      <c r="L622" s="142"/>
      <c r="M622" s="149"/>
      <c r="N622" s="142"/>
      <c r="O622" s="142"/>
      <c r="P622" s="149"/>
      <c r="Q622" s="142"/>
      <c r="R622" s="142"/>
      <c r="S622" s="149"/>
      <c r="T622" s="142"/>
      <c r="U622" s="142"/>
      <c r="V622" s="149"/>
      <c r="W622" s="142"/>
      <c r="X622" s="142"/>
      <c r="Y622" s="149"/>
      <c r="Z622" s="142"/>
      <c r="AA622" s="142"/>
      <c r="AB622" s="149"/>
      <c r="AC622" s="228"/>
      <c r="AD622" s="142"/>
      <c r="AE622" s="149"/>
      <c r="AF622" s="142"/>
      <c r="AG622" s="142"/>
      <c r="AH622" s="149"/>
      <c r="AI622" s="142"/>
      <c r="AJ622" s="142"/>
      <c r="AK622" s="149"/>
      <c r="AL622" s="142"/>
      <c r="AM622" s="142"/>
      <c r="AN622" s="149"/>
      <c r="AO622" s="142"/>
      <c r="AP622" s="142"/>
      <c r="AQ622" s="149"/>
      <c r="AR622" s="373"/>
    </row>
    <row r="623" spans="1:44" ht="40.5" customHeight="1" x14ac:dyDescent="0.25">
      <c r="A623" s="402"/>
      <c r="B623" s="378"/>
      <c r="C623" s="378"/>
      <c r="D623" s="178" t="s">
        <v>2</v>
      </c>
      <c r="E623" s="281">
        <f t="shared" si="1651"/>
        <v>0</v>
      </c>
      <c r="F623" s="281">
        <f t="shared" si="1652"/>
        <v>0</v>
      </c>
      <c r="G623" s="252" t="e">
        <f t="shared" si="1653"/>
        <v>#DIV/0!</v>
      </c>
      <c r="H623" s="142"/>
      <c r="I623" s="142"/>
      <c r="J623" s="149"/>
      <c r="K623" s="142"/>
      <c r="L623" s="142"/>
      <c r="M623" s="149"/>
      <c r="N623" s="142"/>
      <c r="O623" s="142"/>
      <c r="P623" s="149"/>
      <c r="Q623" s="142"/>
      <c r="R623" s="142"/>
      <c r="S623" s="149"/>
      <c r="T623" s="142"/>
      <c r="U623" s="142"/>
      <c r="V623" s="149"/>
      <c r="W623" s="142"/>
      <c r="X623" s="142"/>
      <c r="Y623" s="149"/>
      <c r="Z623" s="142"/>
      <c r="AA623" s="142"/>
      <c r="AB623" s="149"/>
      <c r="AC623" s="228"/>
      <c r="AD623" s="142"/>
      <c r="AE623" s="149"/>
      <c r="AF623" s="142"/>
      <c r="AG623" s="142"/>
      <c r="AH623" s="149"/>
      <c r="AI623" s="142"/>
      <c r="AJ623" s="142"/>
      <c r="AK623" s="149"/>
      <c r="AL623" s="142"/>
      <c r="AM623" s="142"/>
      <c r="AN623" s="149"/>
      <c r="AO623" s="142"/>
      <c r="AP623" s="142"/>
      <c r="AQ623" s="149"/>
      <c r="AR623" s="373"/>
    </row>
    <row r="624" spans="1:44" ht="40.5" customHeight="1" x14ac:dyDescent="0.25">
      <c r="A624" s="402"/>
      <c r="B624" s="378"/>
      <c r="C624" s="378"/>
      <c r="D624" s="179" t="s">
        <v>43</v>
      </c>
      <c r="E624" s="281">
        <f t="shared" si="1651"/>
        <v>3668.95</v>
      </c>
      <c r="F624" s="281">
        <f t="shared" si="1652"/>
        <v>0</v>
      </c>
      <c r="G624" s="252">
        <f t="shared" si="1653"/>
        <v>0</v>
      </c>
      <c r="H624" s="142"/>
      <c r="I624" s="142"/>
      <c r="J624" s="149"/>
      <c r="K624" s="142"/>
      <c r="L624" s="142"/>
      <c r="M624" s="149"/>
      <c r="N624" s="142"/>
      <c r="O624" s="142"/>
      <c r="P624" s="149"/>
      <c r="Q624" s="142"/>
      <c r="R624" s="142"/>
      <c r="S624" s="149"/>
      <c r="T624" s="142"/>
      <c r="U624" s="142"/>
      <c r="V624" s="149"/>
      <c r="W624" s="142"/>
      <c r="X624" s="142"/>
      <c r="Y624" s="149"/>
      <c r="Z624" s="142"/>
      <c r="AA624" s="142"/>
      <c r="AB624" s="149"/>
      <c r="AC624" s="228"/>
      <c r="AD624" s="142"/>
      <c r="AE624" s="149"/>
      <c r="AF624" s="304"/>
      <c r="AG624" s="142"/>
      <c r="AH624" s="149"/>
      <c r="AI624" s="304">
        <v>3668.95</v>
      </c>
      <c r="AJ624" s="142"/>
      <c r="AK624" s="149"/>
      <c r="AL624" s="142"/>
      <c r="AM624" s="142"/>
      <c r="AN624" s="149"/>
      <c r="AO624" s="142"/>
      <c r="AP624" s="142"/>
      <c r="AQ624" s="149"/>
      <c r="AR624" s="373"/>
    </row>
    <row r="625" spans="1:44" ht="40.5" customHeight="1" x14ac:dyDescent="0.25">
      <c r="A625" s="402"/>
      <c r="B625" s="378"/>
      <c r="C625" s="378"/>
      <c r="D625" s="182" t="s">
        <v>355</v>
      </c>
      <c r="E625" s="281">
        <f t="shared" si="1651"/>
        <v>0</v>
      </c>
      <c r="F625" s="281">
        <f t="shared" si="1652"/>
        <v>0</v>
      </c>
      <c r="G625" s="252" t="e">
        <f t="shared" si="1653"/>
        <v>#DIV/0!</v>
      </c>
      <c r="H625" s="142"/>
      <c r="I625" s="142"/>
      <c r="J625" s="149"/>
      <c r="K625" s="142"/>
      <c r="L625" s="142"/>
      <c r="M625" s="149"/>
      <c r="N625" s="142"/>
      <c r="O625" s="142"/>
      <c r="P625" s="149"/>
      <c r="Q625" s="142"/>
      <c r="R625" s="142"/>
      <c r="S625" s="149"/>
      <c r="T625" s="142"/>
      <c r="U625" s="142"/>
      <c r="V625" s="149"/>
      <c r="W625" s="142"/>
      <c r="X625" s="142"/>
      <c r="Y625" s="149"/>
      <c r="Z625" s="142"/>
      <c r="AA625" s="142"/>
      <c r="AB625" s="149"/>
      <c r="AC625" s="228"/>
      <c r="AD625" s="142"/>
      <c r="AE625" s="149"/>
      <c r="AF625" s="142"/>
      <c r="AG625" s="142"/>
      <c r="AH625" s="149"/>
      <c r="AI625" s="142"/>
      <c r="AJ625" s="142"/>
      <c r="AK625" s="149"/>
      <c r="AL625" s="142"/>
      <c r="AM625" s="142"/>
      <c r="AN625" s="149"/>
      <c r="AO625" s="142"/>
      <c r="AP625" s="142"/>
      <c r="AQ625" s="149"/>
      <c r="AR625" s="373"/>
    </row>
    <row r="626" spans="1:44" ht="40.5" customHeight="1" x14ac:dyDescent="0.25">
      <c r="A626" s="403"/>
      <c r="B626" s="379"/>
      <c r="C626" s="379"/>
      <c r="D626" s="182" t="s">
        <v>462</v>
      </c>
      <c r="E626" s="281">
        <f t="shared" si="1651"/>
        <v>0</v>
      </c>
      <c r="F626" s="281">
        <f t="shared" si="1652"/>
        <v>0</v>
      </c>
      <c r="G626" s="252" t="e">
        <f t="shared" si="1653"/>
        <v>#DIV/0!</v>
      </c>
      <c r="H626" s="142"/>
      <c r="I626" s="142"/>
      <c r="J626" s="149"/>
      <c r="K626" s="142"/>
      <c r="L626" s="142"/>
      <c r="M626" s="149"/>
      <c r="N626" s="142"/>
      <c r="O626" s="142"/>
      <c r="P626" s="149"/>
      <c r="Q626" s="142"/>
      <c r="R626" s="142"/>
      <c r="S626" s="149"/>
      <c r="T626" s="142"/>
      <c r="U626" s="142"/>
      <c r="V626" s="149"/>
      <c r="W626" s="142"/>
      <c r="X626" s="142"/>
      <c r="Y626" s="149"/>
      <c r="Z626" s="142"/>
      <c r="AA626" s="142"/>
      <c r="AB626" s="149"/>
      <c r="AC626" s="142"/>
      <c r="AD626" s="142"/>
      <c r="AE626" s="149"/>
      <c r="AF626" s="142"/>
      <c r="AG626" s="142"/>
      <c r="AH626" s="149"/>
      <c r="AI626" s="142"/>
      <c r="AJ626" s="142"/>
      <c r="AK626" s="149"/>
      <c r="AL626" s="142"/>
      <c r="AM626" s="142"/>
      <c r="AN626" s="149"/>
      <c r="AO626" s="142"/>
      <c r="AP626" s="142"/>
      <c r="AQ626" s="149"/>
      <c r="AR626" s="264"/>
    </row>
    <row r="627" spans="1:44" ht="40.5" customHeight="1" x14ac:dyDescent="0.25">
      <c r="A627" s="401" t="s">
        <v>499</v>
      </c>
      <c r="B627" s="377" t="s">
        <v>557</v>
      </c>
      <c r="C627" s="377" t="s">
        <v>494</v>
      </c>
      <c r="D627" s="150" t="s">
        <v>41</v>
      </c>
      <c r="E627" s="281">
        <f t="shared" ref="E627:E680" si="1666">H627+K627+N627+Q627+T627+W627+Z627+AC627+AF627+AI627+AL627+AO627</f>
        <v>300</v>
      </c>
      <c r="F627" s="281">
        <f t="shared" ref="F627:F680" si="1667">I627+L627+O627+R627+U627+X627+AA627+AD627+AG627+AJ627+AM627+AP627</f>
        <v>0</v>
      </c>
      <c r="G627" s="252">
        <f t="shared" ref="G627:G680" si="1668">F627/E627</f>
        <v>0</v>
      </c>
      <c r="H627" s="146">
        <f>H628+H629+H630+H632</f>
        <v>0</v>
      </c>
      <c r="I627" s="146">
        <f t="shared" ref="I627" si="1669">I628+I629+I630</f>
        <v>0</v>
      </c>
      <c r="J627" s="146" t="e">
        <f>I627/H627*100</f>
        <v>#DIV/0!</v>
      </c>
      <c r="K627" s="146">
        <f t="shared" ref="K627:L627" si="1670">K628+K629+K630</f>
        <v>0</v>
      </c>
      <c r="L627" s="146">
        <f t="shared" si="1670"/>
        <v>0</v>
      </c>
      <c r="M627" s="146" t="e">
        <f>L627/K627*100</f>
        <v>#DIV/0!</v>
      </c>
      <c r="N627" s="146">
        <f t="shared" ref="N627:O627" si="1671">N628+N629+N630</f>
        <v>0</v>
      </c>
      <c r="O627" s="146">
        <f t="shared" si="1671"/>
        <v>0</v>
      </c>
      <c r="P627" s="146" t="e">
        <f>O627/N627*100</f>
        <v>#DIV/0!</v>
      </c>
      <c r="Q627" s="146">
        <f t="shared" ref="Q627:R627" si="1672">Q628+Q629+Q630</f>
        <v>0</v>
      </c>
      <c r="R627" s="146">
        <f t="shared" si="1672"/>
        <v>0</v>
      </c>
      <c r="S627" s="146" t="e">
        <f>R627/Q627*100</f>
        <v>#DIV/0!</v>
      </c>
      <c r="T627" s="146">
        <f t="shared" ref="T627:U627" si="1673">T628+T629+T630</f>
        <v>0</v>
      </c>
      <c r="U627" s="146">
        <f t="shared" si="1673"/>
        <v>0</v>
      </c>
      <c r="V627" s="146" t="e">
        <f>U627/T627*100</f>
        <v>#DIV/0!</v>
      </c>
      <c r="W627" s="146">
        <f t="shared" ref="W627:X627" si="1674">W628+W629+W630</f>
        <v>0</v>
      </c>
      <c r="X627" s="146">
        <f t="shared" si="1674"/>
        <v>0</v>
      </c>
      <c r="Y627" s="146" t="e">
        <f>X627/W627*100</f>
        <v>#DIV/0!</v>
      </c>
      <c r="Z627" s="146">
        <f t="shared" ref="Z627:AA627" si="1675">Z628+Z629+Z630</f>
        <v>0</v>
      </c>
      <c r="AA627" s="146">
        <f t="shared" si="1675"/>
        <v>0</v>
      </c>
      <c r="AB627" s="146" t="e">
        <f>AA627/Z627*100</f>
        <v>#DIV/0!</v>
      </c>
      <c r="AC627" s="146">
        <f t="shared" ref="AC627:AD627" si="1676">AC628+AC629+AC630</f>
        <v>0</v>
      </c>
      <c r="AD627" s="146">
        <f t="shared" si="1676"/>
        <v>0</v>
      </c>
      <c r="AE627" s="146" t="e">
        <f>AD627/AC627*100</f>
        <v>#DIV/0!</v>
      </c>
      <c r="AF627" s="146">
        <f t="shared" ref="AF627:AG627" si="1677">AF628+AF629+AF630</f>
        <v>0</v>
      </c>
      <c r="AG627" s="146">
        <f t="shared" si="1677"/>
        <v>0</v>
      </c>
      <c r="AH627" s="146" t="e">
        <f>AG627/AF627*100</f>
        <v>#DIV/0!</v>
      </c>
      <c r="AI627" s="146">
        <f t="shared" ref="AI627:AJ627" si="1678">AI628+AI629+AI630</f>
        <v>300</v>
      </c>
      <c r="AJ627" s="146">
        <f t="shared" si="1678"/>
        <v>0</v>
      </c>
      <c r="AK627" s="146">
        <f>AJ627/AI627*100</f>
        <v>0</v>
      </c>
      <c r="AL627" s="146">
        <f t="shared" ref="AL627:AM627" si="1679">AL628+AL629+AL630</f>
        <v>0</v>
      </c>
      <c r="AM627" s="146">
        <f t="shared" si="1679"/>
        <v>0</v>
      </c>
      <c r="AN627" s="146" t="e">
        <f>AM627/AL627*100</f>
        <v>#DIV/0!</v>
      </c>
      <c r="AO627" s="146">
        <f t="shared" ref="AO627:AP627" si="1680">AO628+AO629+AO630</f>
        <v>0</v>
      </c>
      <c r="AP627" s="146">
        <f t="shared" si="1680"/>
        <v>0</v>
      </c>
      <c r="AQ627" s="146" t="e">
        <f>AP627/AO627*100</f>
        <v>#DIV/0!</v>
      </c>
      <c r="AR627" s="372"/>
    </row>
    <row r="628" spans="1:44" ht="40.5" customHeight="1" x14ac:dyDescent="0.25">
      <c r="A628" s="402"/>
      <c r="B628" s="378"/>
      <c r="C628" s="378"/>
      <c r="D628" s="178" t="s">
        <v>37</v>
      </c>
      <c r="E628" s="281">
        <f t="shared" si="1666"/>
        <v>0</v>
      </c>
      <c r="F628" s="281">
        <f t="shared" si="1667"/>
        <v>0</v>
      </c>
      <c r="G628" s="252" t="e">
        <f t="shared" si="1668"/>
        <v>#DIV/0!</v>
      </c>
      <c r="H628" s="142"/>
      <c r="I628" s="142"/>
      <c r="J628" s="149"/>
      <c r="K628" s="142"/>
      <c r="L628" s="142"/>
      <c r="M628" s="149"/>
      <c r="N628" s="142"/>
      <c r="O628" s="142"/>
      <c r="P628" s="149"/>
      <c r="Q628" s="142"/>
      <c r="R628" s="142"/>
      <c r="S628" s="149"/>
      <c r="T628" s="142"/>
      <c r="U628" s="142"/>
      <c r="V628" s="149"/>
      <c r="W628" s="142"/>
      <c r="X628" s="142"/>
      <c r="Y628" s="149"/>
      <c r="Z628" s="142"/>
      <c r="AA628" s="142"/>
      <c r="AB628" s="149"/>
      <c r="AC628" s="228"/>
      <c r="AD628" s="142"/>
      <c r="AE628" s="149"/>
      <c r="AF628" s="142"/>
      <c r="AG628" s="142"/>
      <c r="AH628" s="149"/>
      <c r="AI628" s="142"/>
      <c r="AJ628" s="142"/>
      <c r="AK628" s="149"/>
      <c r="AL628" s="142"/>
      <c r="AM628" s="142"/>
      <c r="AN628" s="149"/>
      <c r="AO628" s="142"/>
      <c r="AP628" s="142"/>
      <c r="AQ628" s="149"/>
      <c r="AR628" s="373"/>
    </row>
    <row r="629" spans="1:44" ht="40.5" customHeight="1" x14ac:dyDescent="0.25">
      <c r="A629" s="402"/>
      <c r="B629" s="378"/>
      <c r="C629" s="378"/>
      <c r="D629" s="178" t="s">
        <v>2</v>
      </c>
      <c r="E629" s="281">
        <f t="shared" si="1666"/>
        <v>0</v>
      </c>
      <c r="F629" s="281">
        <f t="shared" si="1667"/>
        <v>0</v>
      </c>
      <c r="G629" s="252" t="e">
        <f t="shared" si="1668"/>
        <v>#DIV/0!</v>
      </c>
      <c r="H629" s="142"/>
      <c r="I629" s="142"/>
      <c r="J629" s="149"/>
      <c r="K629" s="142"/>
      <c r="L629" s="142"/>
      <c r="M629" s="149"/>
      <c r="N629" s="142"/>
      <c r="O629" s="142"/>
      <c r="P629" s="149"/>
      <c r="Q629" s="142"/>
      <c r="R629" s="142"/>
      <c r="S629" s="149"/>
      <c r="T629" s="142"/>
      <c r="U629" s="142"/>
      <c r="V629" s="149"/>
      <c r="W629" s="142"/>
      <c r="X629" s="142"/>
      <c r="Y629" s="149"/>
      <c r="Z629" s="142"/>
      <c r="AA629" s="142"/>
      <c r="AB629" s="149"/>
      <c r="AC629" s="228"/>
      <c r="AD629" s="142"/>
      <c r="AE629" s="149"/>
      <c r="AF629" s="142"/>
      <c r="AG629" s="142"/>
      <c r="AH629" s="149"/>
      <c r="AI629" s="142"/>
      <c r="AJ629" s="142"/>
      <c r="AK629" s="149"/>
      <c r="AL629" s="142"/>
      <c r="AM629" s="142"/>
      <c r="AN629" s="149"/>
      <c r="AO629" s="142"/>
      <c r="AP629" s="142"/>
      <c r="AQ629" s="149"/>
      <c r="AR629" s="373"/>
    </row>
    <row r="630" spans="1:44" ht="40.5" customHeight="1" x14ac:dyDescent="0.25">
      <c r="A630" s="402"/>
      <c r="B630" s="378"/>
      <c r="C630" s="378"/>
      <c r="D630" s="179" t="s">
        <v>43</v>
      </c>
      <c r="E630" s="281">
        <f t="shared" si="1666"/>
        <v>300</v>
      </c>
      <c r="F630" s="281">
        <f t="shared" si="1667"/>
        <v>0</v>
      </c>
      <c r="G630" s="252">
        <f t="shared" si="1668"/>
        <v>0</v>
      </c>
      <c r="H630" s="142"/>
      <c r="I630" s="142"/>
      <c r="J630" s="149"/>
      <c r="K630" s="142"/>
      <c r="L630" s="142"/>
      <c r="M630" s="149"/>
      <c r="N630" s="142"/>
      <c r="O630" s="142"/>
      <c r="P630" s="149"/>
      <c r="Q630" s="142"/>
      <c r="R630" s="142"/>
      <c r="S630" s="149"/>
      <c r="T630" s="142"/>
      <c r="U630" s="142"/>
      <c r="V630" s="149"/>
      <c r="W630" s="142"/>
      <c r="X630" s="142"/>
      <c r="Y630" s="149"/>
      <c r="Z630" s="142"/>
      <c r="AA630" s="142"/>
      <c r="AB630" s="149"/>
      <c r="AC630" s="228"/>
      <c r="AD630" s="142"/>
      <c r="AE630" s="149"/>
      <c r="AF630" s="142"/>
      <c r="AG630" s="142"/>
      <c r="AH630" s="149"/>
      <c r="AI630" s="142">
        <v>300</v>
      </c>
      <c r="AJ630" s="142"/>
      <c r="AK630" s="149"/>
      <c r="AL630" s="142"/>
      <c r="AM630" s="142"/>
      <c r="AN630" s="149"/>
      <c r="AO630" s="142"/>
      <c r="AP630" s="142"/>
      <c r="AQ630" s="149"/>
      <c r="AR630" s="373"/>
    </row>
    <row r="631" spans="1:44" ht="40.5" customHeight="1" x14ac:dyDescent="0.25">
      <c r="A631" s="402"/>
      <c r="B631" s="378"/>
      <c r="C631" s="378"/>
      <c r="D631" s="182" t="s">
        <v>355</v>
      </c>
      <c r="E631" s="281">
        <f t="shared" si="1666"/>
        <v>0</v>
      </c>
      <c r="F631" s="281">
        <f t="shared" si="1667"/>
        <v>0</v>
      </c>
      <c r="G631" s="252" t="e">
        <f t="shared" si="1668"/>
        <v>#DIV/0!</v>
      </c>
      <c r="H631" s="142"/>
      <c r="I631" s="142"/>
      <c r="J631" s="149"/>
      <c r="K631" s="142"/>
      <c r="L631" s="142"/>
      <c r="M631" s="149"/>
      <c r="N631" s="142"/>
      <c r="O631" s="142"/>
      <c r="P631" s="149"/>
      <c r="Q631" s="142"/>
      <c r="R631" s="142"/>
      <c r="S631" s="149"/>
      <c r="T631" s="142"/>
      <c r="U631" s="142"/>
      <c r="V631" s="149"/>
      <c r="W631" s="142"/>
      <c r="X631" s="142"/>
      <c r="Y631" s="149"/>
      <c r="Z631" s="142"/>
      <c r="AA631" s="142"/>
      <c r="AB631" s="149"/>
      <c r="AC631" s="228"/>
      <c r="AD631" s="142"/>
      <c r="AE631" s="149"/>
      <c r="AF631" s="142"/>
      <c r="AG631" s="142"/>
      <c r="AH631" s="149"/>
      <c r="AI631" s="142"/>
      <c r="AJ631" s="142"/>
      <c r="AK631" s="149"/>
      <c r="AL631" s="142"/>
      <c r="AM631" s="142"/>
      <c r="AN631" s="149"/>
      <c r="AO631" s="142"/>
      <c r="AP631" s="142"/>
      <c r="AQ631" s="149"/>
      <c r="AR631" s="373"/>
    </row>
    <row r="632" spans="1:44" ht="40.5" customHeight="1" x14ac:dyDescent="0.25">
      <c r="A632" s="403"/>
      <c r="B632" s="379"/>
      <c r="C632" s="379"/>
      <c r="D632" s="182" t="s">
        <v>462</v>
      </c>
      <c r="E632" s="281">
        <f t="shared" si="1666"/>
        <v>0</v>
      </c>
      <c r="F632" s="281">
        <f t="shared" si="1667"/>
        <v>0</v>
      </c>
      <c r="G632" s="252" t="e">
        <f t="shared" si="1668"/>
        <v>#DIV/0!</v>
      </c>
      <c r="H632" s="142"/>
      <c r="I632" s="142"/>
      <c r="J632" s="149"/>
      <c r="K632" s="142"/>
      <c r="L632" s="142"/>
      <c r="M632" s="149"/>
      <c r="N632" s="142"/>
      <c r="O632" s="142"/>
      <c r="P632" s="149"/>
      <c r="Q632" s="142"/>
      <c r="R632" s="142"/>
      <c r="S632" s="149"/>
      <c r="T632" s="142"/>
      <c r="U632" s="142"/>
      <c r="V632" s="149"/>
      <c r="W632" s="142"/>
      <c r="X632" s="142"/>
      <c r="Y632" s="149"/>
      <c r="Z632" s="142"/>
      <c r="AA632" s="142"/>
      <c r="AB632" s="149"/>
      <c r="AC632" s="142"/>
      <c r="AD632" s="142"/>
      <c r="AE632" s="149"/>
      <c r="AF632" s="142"/>
      <c r="AG632" s="142"/>
      <c r="AH632" s="149"/>
      <c r="AI632" s="142"/>
      <c r="AJ632" s="142"/>
      <c r="AK632" s="149"/>
      <c r="AL632" s="142"/>
      <c r="AM632" s="142"/>
      <c r="AN632" s="149"/>
      <c r="AO632" s="142"/>
      <c r="AP632" s="142"/>
      <c r="AQ632" s="149"/>
      <c r="AR632" s="264"/>
    </row>
    <row r="633" spans="1:44" ht="40.5" customHeight="1" x14ac:dyDescent="0.25">
      <c r="A633" s="401" t="s">
        <v>550</v>
      </c>
      <c r="B633" s="377" t="s">
        <v>558</v>
      </c>
      <c r="C633" s="377" t="s">
        <v>494</v>
      </c>
      <c r="D633" s="150" t="s">
        <v>41</v>
      </c>
      <c r="E633" s="281">
        <f t="shared" ref="E633:E656" si="1681">H633+K633+N633+Q633+T633+W633+Z633+AC633+AF633+AI633+AL633+AO633</f>
        <v>600</v>
      </c>
      <c r="F633" s="281">
        <f t="shared" ref="F633:F656" si="1682">I633+L633+O633+R633+U633+X633+AA633+AD633+AG633+AJ633+AM633+AP633</f>
        <v>0</v>
      </c>
      <c r="G633" s="252">
        <f t="shared" ref="G633:G656" si="1683">F633/E633</f>
        <v>0</v>
      </c>
      <c r="H633" s="146">
        <f>H634+H635+H636+H638</f>
        <v>0</v>
      </c>
      <c r="I633" s="146">
        <f t="shared" ref="I633" si="1684">I634+I635+I636</f>
        <v>0</v>
      </c>
      <c r="J633" s="146" t="e">
        <f>I633/H633*100</f>
        <v>#DIV/0!</v>
      </c>
      <c r="K633" s="146">
        <f t="shared" ref="K633:L633" si="1685">K634+K635+K636</f>
        <v>0</v>
      </c>
      <c r="L633" s="146">
        <f t="shared" si="1685"/>
        <v>0</v>
      </c>
      <c r="M633" s="146" t="e">
        <f>L633/K633*100</f>
        <v>#DIV/0!</v>
      </c>
      <c r="N633" s="146">
        <f t="shared" ref="N633:O633" si="1686">N634+N635+N636</f>
        <v>0</v>
      </c>
      <c r="O633" s="146">
        <f t="shared" si="1686"/>
        <v>0</v>
      </c>
      <c r="P633" s="146" t="e">
        <f>O633/N633*100</f>
        <v>#DIV/0!</v>
      </c>
      <c r="Q633" s="146">
        <f t="shared" ref="Q633:R633" si="1687">Q634+Q635+Q636</f>
        <v>0</v>
      </c>
      <c r="R633" s="146">
        <f t="shared" si="1687"/>
        <v>0</v>
      </c>
      <c r="S633" s="146" t="e">
        <f>R633/Q633*100</f>
        <v>#DIV/0!</v>
      </c>
      <c r="T633" s="146">
        <f t="shared" ref="T633:U633" si="1688">T634+T635+T636</f>
        <v>0</v>
      </c>
      <c r="U633" s="146">
        <f t="shared" si="1688"/>
        <v>0</v>
      </c>
      <c r="V633" s="146" t="e">
        <f>U633/T633*100</f>
        <v>#DIV/0!</v>
      </c>
      <c r="W633" s="146">
        <f t="shared" ref="W633:X633" si="1689">W634+W635+W636</f>
        <v>0</v>
      </c>
      <c r="X633" s="146">
        <f t="shared" si="1689"/>
        <v>0</v>
      </c>
      <c r="Y633" s="146" t="e">
        <f>X633/W633*100</f>
        <v>#DIV/0!</v>
      </c>
      <c r="Z633" s="146">
        <f t="shared" ref="Z633:AA633" si="1690">Z634+Z635+Z636</f>
        <v>0</v>
      </c>
      <c r="AA633" s="146">
        <f t="shared" si="1690"/>
        <v>0</v>
      </c>
      <c r="AB633" s="146" t="e">
        <f>AA633/Z633*100</f>
        <v>#DIV/0!</v>
      </c>
      <c r="AC633" s="146">
        <f t="shared" ref="AC633:AD633" si="1691">AC634+AC635+AC636</f>
        <v>0</v>
      </c>
      <c r="AD633" s="146">
        <f t="shared" si="1691"/>
        <v>0</v>
      </c>
      <c r="AE633" s="146" t="e">
        <f>AD633/AC633*100</f>
        <v>#DIV/0!</v>
      </c>
      <c r="AF633" s="146">
        <f t="shared" ref="AF633:AG633" si="1692">AF634+AF635+AF636</f>
        <v>0</v>
      </c>
      <c r="AG633" s="146">
        <f t="shared" si="1692"/>
        <v>0</v>
      </c>
      <c r="AH633" s="146" t="e">
        <f>AG633/AF633*100</f>
        <v>#DIV/0!</v>
      </c>
      <c r="AI633" s="146">
        <f t="shared" ref="AI633:AJ633" si="1693">AI634+AI635+AI636</f>
        <v>600</v>
      </c>
      <c r="AJ633" s="146">
        <f t="shared" si="1693"/>
        <v>0</v>
      </c>
      <c r="AK633" s="146">
        <f>AJ633/AI633*100</f>
        <v>0</v>
      </c>
      <c r="AL633" s="146">
        <f t="shared" ref="AL633:AM633" si="1694">AL634+AL635+AL636</f>
        <v>0</v>
      </c>
      <c r="AM633" s="146">
        <f t="shared" si="1694"/>
        <v>0</v>
      </c>
      <c r="AN633" s="146" t="e">
        <f>AM633/AL633*100</f>
        <v>#DIV/0!</v>
      </c>
      <c r="AO633" s="146">
        <f t="shared" ref="AO633:AP633" si="1695">AO634+AO635+AO636</f>
        <v>0</v>
      </c>
      <c r="AP633" s="146">
        <f t="shared" si="1695"/>
        <v>0</v>
      </c>
      <c r="AQ633" s="146" t="e">
        <f>AP633/AO633*100</f>
        <v>#DIV/0!</v>
      </c>
      <c r="AR633" s="372"/>
    </row>
    <row r="634" spans="1:44" ht="40.5" customHeight="1" x14ac:dyDescent="0.25">
      <c r="A634" s="402"/>
      <c r="B634" s="378"/>
      <c r="C634" s="378"/>
      <c r="D634" s="178" t="s">
        <v>37</v>
      </c>
      <c r="E634" s="281">
        <f t="shared" si="1681"/>
        <v>0</v>
      </c>
      <c r="F634" s="281">
        <f t="shared" si="1682"/>
        <v>0</v>
      </c>
      <c r="G634" s="252" t="e">
        <f t="shared" si="1683"/>
        <v>#DIV/0!</v>
      </c>
      <c r="H634" s="142"/>
      <c r="I634" s="142"/>
      <c r="J634" s="149"/>
      <c r="K634" s="142"/>
      <c r="L634" s="142"/>
      <c r="M634" s="149"/>
      <c r="N634" s="142"/>
      <c r="O634" s="142"/>
      <c r="P634" s="149"/>
      <c r="Q634" s="142"/>
      <c r="R634" s="142"/>
      <c r="S634" s="149"/>
      <c r="T634" s="142"/>
      <c r="U634" s="142"/>
      <c r="V634" s="149"/>
      <c r="W634" s="142"/>
      <c r="X634" s="142"/>
      <c r="Y634" s="149"/>
      <c r="Z634" s="142"/>
      <c r="AA634" s="142"/>
      <c r="AB634" s="149"/>
      <c r="AC634" s="228"/>
      <c r="AD634" s="142"/>
      <c r="AE634" s="149"/>
      <c r="AF634" s="142"/>
      <c r="AG634" s="142"/>
      <c r="AH634" s="149"/>
      <c r="AI634" s="142"/>
      <c r="AJ634" s="142"/>
      <c r="AK634" s="149"/>
      <c r="AL634" s="142"/>
      <c r="AM634" s="142"/>
      <c r="AN634" s="149"/>
      <c r="AO634" s="142"/>
      <c r="AP634" s="142"/>
      <c r="AQ634" s="149"/>
      <c r="AR634" s="373"/>
    </row>
    <row r="635" spans="1:44" ht="40.5" customHeight="1" x14ac:dyDescent="0.25">
      <c r="A635" s="402"/>
      <c r="B635" s="378"/>
      <c r="C635" s="378"/>
      <c r="D635" s="178" t="s">
        <v>2</v>
      </c>
      <c r="E635" s="281">
        <f t="shared" si="1681"/>
        <v>0</v>
      </c>
      <c r="F635" s="281">
        <f t="shared" si="1682"/>
        <v>0</v>
      </c>
      <c r="G635" s="252" t="e">
        <f t="shared" si="1683"/>
        <v>#DIV/0!</v>
      </c>
      <c r="H635" s="142"/>
      <c r="I635" s="142"/>
      <c r="J635" s="149"/>
      <c r="K635" s="142"/>
      <c r="L635" s="142"/>
      <c r="M635" s="149"/>
      <c r="N635" s="142"/>
      <c r="O635" s="142"/>
      <c r="P635" s="149"/>
      <c r="Q635" s="142"/>
      <c r="R635" s="142"/>
      <c r="S635" s="149"/>
      <c r="T635" s="142"/>
      <c r="U635" s="142"/>
      <c r="V635" s="149"/>
      <c r="W635" s="142"/>
      <c r="X635" s="142"/>
      <c r="Y635" s="149"/>
      <c r="Z635" s="142"/>
      <c r="AA635" s="142"/>
      <c r="AB635" s="149"/>
      <c r="AC635" s="228"/>
      <c r="AD635" s="142"/>
      <c r="AE635" s="149"/>
      <c r="AF635" s="142"/>
      <c r="AG635" s="142"/>
      <c r="AH635" s="149"/>
      <c r="AI635" s="142"/>
      <c r="AJ635" s="142"/>
      <c r="AK635" s="149"/>
      <c r="AL635" s="142"/>
      <c r="AM635" s="142"/>
      <c r="AN635" s="149"/>
      <c r="AO635" s="142"/>
      <c r="AP635" s="142"/>
      <c r="AQ635" s="149"/>
      <c r="AR635" s="373"/>
    </row>
    <row r="636" spans="1:44" ht="40.5" customHeight="1" x14ac:dyDescent="0.25">
      <c r="A636" s="402"/>
      <c r="B636" s="378"/>
      <c r="C636" s="378"/>
      <c r="D636" s="179" t="s">
        <v>43</v>
      </c>
      <c r="E636" s="281">
        <f t="shared" si="1681"/>
        <v>600</v>
      </c>
      <c r="F636" s="281">
        <f t="shared" si="1682"/>
        <v>0</v>
      </c>
      <c r="G636" s="252">
        <f t="shared" si="1683"/>
        <v>0</v>
      </c>
      <c r="H636" s="142"/>
      <c r="I636" s="142"/>
      <c r="J636" s="149"/>
      <c r="K636" s="142"/>
      <c r="L636" s="142"/>
      <c r="M636" s="149"/>
      <c r="N636" s="142"/>
      <c r="O636" s="142"/>
      <c r="P636" s="149"/>
      <c r="Q636" s="142"/>
      <c r="R636" s="142"/>
      <c r="S636" s="149"/>
      <c r="T636" s="142"/>
      <c r="U636" s="142"/>
      <c r="V636" s="149"/>
      <c r="W636" s="142"/>
      <c r="X636" s="142"/>
      <c r="Y636" s="149"/>
      <c r="Z636" s="142"/>
      <c r="AA636" s="142"/>
      <c r="AB636" s="149"/>
      <c r="AC636" s="228"/>
      <c r="AD636" s="142"/>
      <c r="AE636" s="149"/>
      <c r="AF636" s="142"/>
      <c r="AG636" s="142"/>
      <c r="AH636" s="149"/>
      <c r="AI636" s="142">
        <v>600</v>
      </c>
      <c r="AJ636" s="142"/>
      <c r="AK636" s="149"/>
      <c r="AL636" s="142"/>
      <c r="AM636" s="142"/>
      <c r="AN636" s="149"/>
      <c r="AO636" s="142"/>
      <c r="AP636" s="142"/>
      <c r="AQ636" s="149"/>
      <c r="AR636" s="373"/>
    </row>
    <row r="637" spans="1:44" ht="40.5" customHeight="1" x14ac:dyDescent="0.25">
      <c r="A637" s="402"/>
      <c r="B637" s="378"/>
      <c r="C637" s="378"/>
      <c r="D637" s="182" t="s">
        <v>355</v>
      </c>
      <c r="E637" s="281">
        <f t="shared" si="1681"/>
        <v>0</v>
      </c>
      <c r="F637" s="281">
        <f t="shared" si="1682"/>
        <v>0</v>
      </c>
      <c r="G637" s="252" t="e">
        <f t="shared" si="1683"/>
        <v>#DIV/0!</v>
      </c>
      <c r="H637" s="142"/>
      <c r="I637" s="142"/>
      <c r="J637" s="149"/>
      <c r="K637" s="142"/>
      <c r="L637" s="142"/>
      <c r="M637" s="149"/>
      <c r="N637" s="142"/>
      <c r="O637" s="142"/>
      <c r="P637" s="149"/>
      <c r="Q637" s="142"/>
      <c r="R637" s="142"/>
      <c r="S637" s="149"/>
      <c r="T637" s="142"/>
      <c r="U637" s="142"/>
      <c r="V637" s="149"/>
      <c r="W637" s="142"/>
      <c r="X637" s="142"/>
      <c r="Y637" s="149"/>
      <c r="Z637" s="142"/>
      <c r="AA637" s="142"/>
      <c r="AB637" s="149"/>
      <c r="AC637" s="228"/>
      <c r="AD637" s="142"/>
      <c r="AE637" s="149"/>
      <c r="AF637" s="142"/>
      <c r="AG637" s="142"/>
      <c r="AH637" s="149"/>
      <c r="AI637" s="142"/>
      <c r="AJ637" s="142"/>
      <c r="AK637" s="149"/>
      <c r="AL637" s="142"/>
      <c r="AM637" s="142"/>
      <c r="AN637" s="149"/>
      <c r="AO637" s="142"/>
      <c r="AP637" s="142"/>
      <c r="AQ637" s="149"/>
      <c r="AR637" s="373"/>
    </row>
    <row r="638" spans="1:44" ht="40.5" customHeight="1" x14ac:dyDescent="0.25">
      <c r="A638" s="403"/>
      <c r="B638" s="379"/>
      <c r="C638" s="379"/>
      <c r="D638" s="182" t="s">
        <v>462</v>
      </c>
      <c r="E638" s="281">
        <f t="shared" si="1681"/>
        <v>0</v>
      </c>
      <c r="F638" s="281">
        <f t="shared" si="1682"/>
        <v>0</v>
      </c>
      <c r="G638" s="252" t="e">
        <f t="shared" si="1683"/>
        <v>#DIV/0!</v>
      </c>
      <c r="H638" s="142"/>
      <c r="I638" s="142"/>
      <c r="J638" s="149"/>
      <c r="K638" s="142"/>
      <c r="L638" s="142"/>
      <c r="M638" s="149"/>
      <c r="N638" s="142"/>
      <c r="O638" s="142"/>
      <c r="P638" s="149"/>
      <c r="Q638" s="142"/>
      <c r="R638" s="142"/>
      <c r="S638" s="149"/>
      <c r="T638" s="142"/>
      <c r="U638" s="142"/>
      <c r="V638" s="149"/>
      <c r="W638" s="142"/>
      <c r="X638" s="142"/>
      <c r="Y638" s="149"/>
      <c r="Z638" s="142"/>
      <c r="AA638" s="142"/>
      <c r="AB638" s="149"/>
      <c r="AC638" s="142"/>
      <c r="AD638" s="142"/>
      <c r="AE638" s="149"/>
      <c r="AF638" s="142"/>
      <c r="AG638" s="142"/>
      <c r="AH638" s="149"/>
      <c r="AI638" s="142"/>
      <c r="AJ638" s="142"/>
      <c r="AK638" s="149"/>
      <c r="AL638" s="142"/>
      <c r="AM638" s="142"/>
      <c r="AN638" s="149"/>
      <c r="AO638" s="142"/>
      <c r="AP638" s="142"/>
      <c r="AQ638" s="149"/>
      <c r="AR638" s="307"/>
    </row>
    <row r="639" spans="1:44" ht="40.5" customHeight="1" x14ac:dyDescent="0.25">
      <c r="A639" s="401" t="s">
        <v>551</v>
      </c>
      <c r="B639" s="377" t="s">
        <v>559</v>
      </c>
      <c r="C639" s="377" t="s">
        <v>494</v>
      </c>
      <c r="D639" s="150" t="s">
        <v>41</v>
      </c>
      <c r="E639" s="281">
        <f t="shared" si="1681"/>
        <v>500.33300000000003</v>
      </c>
      <c r="F639" s="281">
        <f t="shared" si="1682"/>
        <v>0</v>
      </c>
      <c r="G639" s="252">
        <f t="shared" si="1683"/>
        <v>0</v>
      </c>
      <c r="H639" s="146">
        <f>H640+H641+H642+H644</f>
        <v>0</v>
      </c>
      <c r="I639" s="146">
        <f t="shared" ref="I639" si="1696">I640+I641+I642</f>
        <v>0</v>
      </c>
      <c r="J639" s="146" t="e">
        <f>I639/H639*100</f>
        <v>#DIV/0!</v>
      </c>
      <c r="K639" s="146">
        <f t="shared" ref="K639:L639" si="1697">K640+K641+K642</f>
        <v>0</v>
      </c>
      <c r="L639" s="146">
        <f t="shared" si="1697"/>
        <v>0</v>
      </c>
      <c r="M639" s="146" t="e">
        <f>L639/K639*100</f>
        <v>#DIV/0!</v>
      </c>
      <c r="N639" s="146">
        <f t="shared" ref="N639:O639" si="1698">N640+N641+N642</f>
        <v>0</v>
      </c>
      <c r="O639" s="146">
        <f t="shared" si="1698"/>
        <v>0</v>
      </c>
      <c r="P639" s="146" t="e">
        <f>O639/N639*100</f>
        <v>#DIV/0!</v>
      </c>
      <c r="Q639" s="146">
        <f t="shared" ref="Q639:R639" si="1699">Q640+Q641+Q642</f>
        <v>0</v>
      </c>
      <c r="R639" s="146">
        <f t="shared" si="1699"/>
        <v>0</v>
      </c>
      <c r="S639" s="146" t="e">
        <f>R639/Q639*100</f>
        <v>#DIV/0!</v>
      </c>
      <c r="T639" s="146">
        <f t="shared" ref="T639:U639" si="1700">T640+T641+T642</f>
        <v>0</v>
      </c>
      <c r="U639" s="146">
        <f t="shared" si="1700"/>
        <v>0</v>
      </c>
      <c r="V639" s="146" t="e">
        <f>U639/T639*100</f>
        <v>#DIV/0!</v>
      </c>
      <c r="W639" s="146">
        <f t="shared" ref="W639:X639" si="1701">W640+W641+W642</f>
        <v>0</v>
      </c>
      <c r="X639" s="146">
        <f t="shared" si="1701"/>
        <v>0</v>
      </c>
      <c r="Y639" s="146" t="e">
        <f>X639/W639*100</f>
        <v>#DIV/0!</v>
      </c>
      <c r="Z639" s="146">
        <f t="shared" ref="Z639:AA639" si="1702">Z640+Z641+Z642</f>
        <v>0</v>
      </c>
      <c r="AA639" s="146">
        <f t="shared" si="1702"/>
        <v>0</v>
      </c>
      <c r="AB639" s="146" t="e">
        <f>AA639/Z639*100</f>
        <v>#DIV/0!</v>
      </c>
      <c r="AC639" s="146">
        <f t="shared" ref="AC639:AD639" si="1703">AC640+AC641+AC642</f>
        <v>0</v>
      </c>
      <c r="AD639" s="146">
        <f t="shared" si="1703"/>
        <v>0</v>
      </c>
      <c r="AE639" s="146" t="e">
        <f>AD639/AC639*100</f>
        <v>#DIV/0!</v>
      </c>
      <c r="AF639" s="146">
        <f t="shared" ref="AF639:AG639" si="1704">AF640+AF641+AF642</f>
        <v>0</v>
      </c>
      <c r="AG639" s="146">
        <f t="shared" si="1704"/>
        <v>0</v>
      </c>
      <c r="AH639" s="146" t="e">
        <f>AG639/AF639*100</f>
        <v>#DIV/0!</v>
      </c>
      <c r="AI639" s="146">
        <f t="shared" ref="AI639:AJ639" si="1705">AI640+AI641+AI642</f>
        <v>500.33300000000003</v>
      </c>
      <c r="AJ639" s="146">
        <f t="shared" si="1705"/>
        <v>0</v>
      </c>
      <c r="AK639" s="146">
        <f>AJ639/AI639*100</f>
        <v>0</v>
      </c>
      <c r="AL639" s="146">
        <f t="shared" ref="AL639:AM639" si="1706">AL640+AL641+AL642</f>
        <v>0</v>
      </c>
      <c r="AM639" s="146">
        <f t="shared" si="1706"/>
        <v>0</v>
      </c>
      <c r="AN639" s="146" t="e">
        <f>AM639/AL639*100</f>
        <v>#DIV/0!</v>
      </c>
      <c r="AO639" s="146">
        <f t="shared" ref="AO639:AP639" si="1707">AO640+AO641+AO642</f>
        <v>0</v>
      </c>
      <c r="AP639" s="146">
        <f t="shared" si="1707"/>
        <v>0</v>
      </c>
      <c r="AQ639" s="146" t="e">
        <f>AP639/AO639*100</f>
        <v>#DIV/0!</v>
      </c>
      <c r="AR639" s="372"/>
    </row>
    <row r="640" spans="1:44" ht="40.5" customHeight="1" x14ac:dyDescent="0.25">
      <c r="A640" s="402"/>
      <c r="B640" s="378"/>
      <c r="C640" s="378"/>
      <c r="D640" s="178" t="s">
        <v>37</v>
      </c>
      <c r="E640" s="281">
        <f t="shared" si="1681"/>
        <v>0</v>
      </c>
      <c r="F640" s="281">
        <f t="shared" si="1682"/>
        <v>0</v>
      </c>
      <c r="G640" s="252" t="e">
        <f t="shared" si="1683"/>
        <v>#DIV/0!</v>
      </c>
      <c r="H640" s="142"/>
      <c r="I640" s="142"/>
      <c r="J640" s="149"/>
      <c r="K640" s="142"/>
      <c r="L640" s="142"/>
      <c r="M640" s="149"/>
      <c r="N640" s="142"/>
      <c r="O640" s="142"/>
      <c r="P640" s="149"/>
      <c r="Q640" s="142"/>
      <c r="R640" s="142"/>
      <c r="S640" s="149"/>
      <c r="T640" s="142"/>
      <c r="U640" s="142"/>
      <c r="V640" s="149"/>
      <c r="W640" s="142"/>
      <c r="X640" s="142"/>
      <c r="Y640" s="149"/>
      <c r="Z640" s="142"/>
      <c r="AA640" s="142"/>
      <c r="AB640" s="149"/>
      <c r="AC640" s="228"/>
      <c r="AD640" s="142"/>
      <c r="AE640" s="149"/>
      <c r="AF640" s="142"/>
      <c r="AG640" s="142"/>
      <c r="AH640" s="149"/>
      <c r="AI640" s="142"/>
      <c r="AJ640" s="142"/>
      <c r="AK640" s="149"/>
      <c r="AL640" s="142"/>
      <c r="AM640" s="142"/>
      <c r="AN640" s="149"/>
      <c r="AO640" s="142"/>
      <c r="AP640" s="142"/>
      <c r="AQ640" s="149"/>
      <c r="AR640" s="373"/>
    </row>
    <row r="641" spans="1:44" ht="40.5" customHeight="1" x14ac:dyDescent="0.25">
      <c r="A641" s="402"/>
      <c r="B641" s="378"/>
      <c r="C641" s="378"/>
      <c r="D641" s="178" t="s">
        <v>2</v>
      </c>
      <c r="E641" s="281">
        <f t="shared" si="1681"/>
        <v>0</v>
      </c>
      <c r="F641" s="281">
        <f t="shared" si="1682"/>
        <v>0</v>
      </c>
      <c r="G641" s="252" t="e">
        <f t="shared" si="1683"/>
        <v>#DIV/0!</v>
      </c>
      <c r="H641" s="142"/>
      <c r="I641" s="142"/>
      <c r="J641" s="149"/>
      <c r="K641" s="142"/>
      <c r="L641" s="142"/>
      <c r="M641" s="149"/>
      <c r="N641" s="142"/>
      <c r="O641" s="142"/>
      <c r="P641" s="149"/>
      <c r="Q641" s="142"/>
      <c r="R641" s="142"/>
      <c r="S641" s="149"/>
      <c r="T641" s="142"/>
      <c r="U641" s="142"/>
      <c r="V641" s="149"/>
      <c r="W641" s="142"/>
      <c r="X641" s="142"/>
      <c r="Y641" s="149"/>
      <c r="Z641" s="142"/>
      <c r="AA641" s="142"/>
      <c r="AB641" s="149"/>
      <c r="AC641" s="228"/>
      <c r="AD641" s="142"/>
      <c r="AE641" s="149"/>
      <c r="AF641" s="142"/>
      <c r="AG641" s="142"/>
      <c r="AH641" s="149"/>
      <c r="AI641" s="142"/>
      <c r="AJ641" s="142"/>
      <c r="AK641" s="149"/>
      <c r="AL641" s="142"/>
      <c r="AM641" s="142"/>
      <c r="AN641" s="149"/>
      <c r="AO641" s="142"/>
      <c r="AP641" s="142"/>
      <c r="AQ641" s="149"/>
      <c r="AR641" s="373"/>
    </row>
    <row r="642" spans="1:44" ht="40.5" customHeight="1" x14ac:dyDescent="0.25">
      <c r="A642" s="402"/>
      <c r="B642" s="378"/>
      <c r="C642" s="378"/>
      <c r="D642" s="179" t="s">
        <v>43</v>
      </c>
      <c r="E642" s="281">
        <f t="shared" si="1681"/>
        <v>500.33300000000003</v>
      </c>
      <c r="F642" s="281">
        <f t="shared" si="1682"/>
        <v>0</v>
      </c>
      <c r="G642" s="252">
        <f t="shared" si="1683"/>
        <v>0</v>
      </c>
      <c r="H642" s="142"/>
      <c r="I642" s="142"/>
      <c r="J642" s="149"/>
      <c r="K642" s="142"/>
      <c r="L642" s="142"/>
      <c r="M642" s="149"/>
      <c r="N642" s="142"/>
      <c r="O642" s="142"/>
      <c r="P642" s="149"/>
      <c r="Q642" s="142"/>
      <c r="R642" s="142"/>
      <c r="S642" s="149"/>
      <c r="T642" s="142"/>
      <c r="U642" s="142"/>
      <c r="V642" s="149"/>
      <c r="W642" s="142"/>
      <c r="X642" s="142"/>
      <c r="Y642" s="149"/>
      <c r="Z642" s="142"/>
      <c r="AA642" s="142"/>
      <c r="AB642" s="149"/>
      <c r="AC642" s="228"/>
      <c r="AD642" s="142"/>
      <c r="AE642" s="149"/>
      <c r="AF642" s="142"/>
      <c r="AG642" s="142"/>
      <c r="AH642" s="149"/>
      <c r="AI642" s="142">
        <v>500.33300000000003</v>
      </c>
      <c r="AJ642" s="142"/>
      <c r="AK642" s="149"/>
      <c r="AL642" s="142"/>
      <c r="AM642" s="142"/>
      <c r="AN642" s="149"/>
      <c r="AO642" s="142"/>
      <c r="AP642" s="142"/>
      <c r="AQ642" s="149"/>
      <c r="AR642" s="373"/>
    </row>
    <row r="643" spans="1:44" ht="40.5" customHeight="1" x14ac:dyDescent="0.25">
      <c r="A643" s="402"/>
      <c r="B643" s="378"/>
      <c r="C643" s="378"/>
      <c r="D643" s="182" t="s">
        <v>355</v>
      </c>
      <c r="E643" s="281">
        <f t="shared" si="1681"/>
        <v>0</v>
      </c>
      <c r="F643" s="281">
        <f t="shared" si="1682"/>
        <v>0</v>
      </c>
      <c r="G643" s="252" t="e">
        <f t="shared" si="1683"/>
        <v>#DIV/0!</v>
      </c>
      <c r="H643" s="142"/>
      <c r="I643" s="142"/>
      <c r="J643" s="149"/>
      <c r="K643" s="142"/>
      <c r="L643" s="142"/>
      <c r="M643" s="149"/>
      <c r="N643" s="142"/>
      <c r="O643" s="142"/>
      <c r="P643" s="149"/>
      <c r="Q643" s="142"/>
      <c r="R643" s="142"/>
      <c r="S643" s="149"/>
      <c r="T643" s="142"/>
      <c r="U643" s="142"/>
      <c r="V643" s="149"/>
      <c r="W643" s="142"/>
      <c r="X643" s="142"/>
      <c r="Y643" s="149"/>
      <c r="Z643" s="142"/>
      <c r="AA643" s="142"/>
      <c r="AB643" s="149"/>
      <c r="AC643" s="228"/>
      <c r="AD643" s="142"/>
      <c r="AE643" s="149"/>
      <c r="AF643" s="142"/>
      <c r="AG643" s="142"/>
      <c r="AH643" s="149"/>
      <c r="AI643" s="142"/>
      <c r="AJ643" s="142"/>
      <c r="AK643" s="149"/>
      <c r="AL643" s="142"/>
      <c r="AM643" s="142"/>
      <c r="AN643" s="149"/>
      <c r="AO643" s="142"/>
      <c r="AP643" s="142"/>
      <c r="AQ643" s="149"/>
      <c r="AR643" s="373"/>
    </row>
    <row r="644" spans="1:44" ht="40.5" customHeight="1" x14ac:dyDescent="0.25">
      <c r="A644" s="403"/>
      <c r="B644" s="379"/>
      <c r="C644" s="379"/>
      <c r="D644" s="182" t="s">
        <v>462</v>
      </c>
      <c r="E644" s="281">
        <f t="shared" si="1681"/>
        <v>0</v>
      </c>
      <c r="F644" s="281">
        <f t="shared" si="1682"/>
        <v>0</v>
      </c>
      <c r="G644" s="252" t="e">
        <f t="shared" si="1683"/>
        <v>#DIV/0!</v>
      </c>
      <c r="H644" s="142"/>
      <c r="I644" s="142"/>
      <c r="J644" s="149"/>
      <c r="K644" s="142"/>
      <c r="L644" s="142"/>
      <c r="M644" s="149"/>
      <c r="N644" s="142"/>
      <c r="O644" s="142"/>
      <c r="P644" s="149"/>
      <c r="Q644" s="142"/>
      <c r="R644" s="142"/>
      <c r="S644" s="149"/>
      <c r="T644" s="142"/>
      <c r="U644" s="142"/>
      <c r="V644" s="149"/>
      <c r="W644" s="142"/>
      <c r="X644" s="142"/>
      <c r="Y644" s="149"/>
      <c r="Z644" s="142"/>
      <c r="AA644" s="142"/>
      <c r="AB644" s="149"/>
      <c r="AC644" s="142"/>
      <c r="AD644" s="142"/>
      <c r="AE644" s="149"/>
      <c r="AF644" s="142"/>
      <c r="AG644" s="142"/>
      <c r="AH644" s="149"/>
      <c r="AI644" s="142"/>
      <c r="AJ644" s="142"/>
      <c r="AK644" s="149"/>
      <c r="AL644" s="142"/>
      <c r="AM644" s="142"/>
      <c r="AN644" s="149"/>
      <c r="AO644" s="142"/>
      <c r="AP644" s="142"/>
      <c r="AQ644" s="149"/>
      <c r="AR644" s="307"/>
    </row>
    <row r="645" spans="1:44" ht="40.5" customHeight="1" x14ac:dyDescent="0.25">
      <c r="A645" s="401" t="s">
        <v>552</v>
      </c>
      <c r="B645" s="377" t="s">
        <v>560</v>
      </c>
      <c r="C645" s="377" t="s">
        <v>494</v>
      </c>
      <c r="D645" s="150" t="s">
        <v>41</v>
      </c>
      <c r="E645" s="281">
        <f t="shared" si="1681"/>
        <v>599</v>
      </c>
      <c r="F645" s="281">
        <f t="shared" si="1682"/>
        <v>0</v>
      </c>
      <c r="G645" s="252">
        <f t="shared" si="1683"/>
        <v>0</v>
      </c>
      <c r="H645" s="146">
        <f>H646+H647+H648+H650</f>
        <v>0</v>
      </c>
      <c r="I645" s="146">
        <f t="shared" ref="I645" si="1708">I646+I647+I648</f>
        <v>0</v>
      </c>
      <c r="J645" s="146" t="e">
        <f>I645/H645*100</f>
        <v>#DIV/0!</v>
      </c>
      <c r="K645" s="146">
        <f t="shared" ref="K645:L645" si="1709">K646+K647+K648</f>
        <v>0</v>
      </c>
      <c r="L645" s="146">
        <f t="shared" si="1709"/>
        <v>0</v>
      </c>
      <c r="M645" s="146" t="e">
        <f>L645/K645*100</f>
        <v>#DIV/0!</v>
      </c>
      <c r="N645" s="146">
        <f t="shared" ref="N645:O645" si="1710">N646+N647+N648</f>
        <v>0</v>
      </c>
      <c r="O645" s="146">
        <f t="shared" si="1710"/>
        <v>0</v>
      </c>
      <c r="P645" s="146" t="e">
        <f>O645/N645*100</f>
        <v>#DIV/0!</v>
      </c>
      <c r="Q645" s="146">
        <f t="shared" ref="Q645:R645" si="1711">Q646+Q647+Q648</f>
        <v>0</v>
      </c>
      <c r="R645" s="146">
        <f t="shared" si="1711"/>
        <v>0</v>
      </c>
      <c r="S645" s="146" t="e">
        <f>R645/Q645*100</f>
        <v>#DIV/0!</v>
      </c>
      <c r="T645" s="146">
        <f t="shared" ref="T645:U645" si="1712">T646+T647+T648</f>
        <v>0</v>
      </c>
      <c r="U645" s="146">
        <f t="shared" si="1712"/>
        <v>0</v>
      </c>
      <c r="V645" s="146" t="e">
        <f>U645/T645*100</f>
        <v>#DIV/0!</v>
      </c>
      <c r="W645" s="146">
        <f t="shared" ref="W645:X645" si="1713">W646+W647+W648</f>
        <v>0</v>
      </c>
      <c r="X645" s="146">
        <f t="shared" si="1713"/>
        <v>0</v>
      </c>
      <c r="Y645" s="146" t="e">
        <f>X645/W645*100</f>
        <v>#DIV/0!</v>
      </c>
      <c r="Z645" s="146">
        <f t="shared" ref="Z645:AA645" si="1714">Z646+Z647+Z648</f>
        <v>0</v>
      </c>
      <c r="AA645" s="146">
        <f t="shared" si="1714"/>
        <v>0</v>
      </c>
      <c r="AB645" s="146" t="e">
        <f>AA645/Z645*100</f>
        <v>#DIV/0!</v>
      </c>
      <c r="AC645" s="146">
        <f t="shared" ref="AC645:AD645" si="1715">AC646+AC647+AC648</f>
        <v>0</v>
      </c>
      <c r="AD645" s="146">
        <f t="shared" si="1715"/>
        <v>0</v>
      </c>
      <c r="AE645" s="146" t="e">
        <f>AD645/AC645*100</f>
        <v>#DIV/0!</v>
      </c>
      <c r="AF645" s="146">
        <f t="shared" ref="AF645:AG645" si="1716">AF646+AF647+AF648</f>
        <v>0</v>
      </c>
      <c r="AG645" s="146">
        <f t="shared" si="1716"/>
        <v>0</v>
      </c>
      <c r="AH645" s="146" t="e">
        <f>AG645/AF645*100</f>
        <v>#DIV/0!</v>
      </c>
      <c r="AI645" s="146">
        <f t="shared" ref="AI645:AJ645" si="1717">AI646+AI647+AI648</f>
        <v>599</v>
      </c>
      <c r="AJ645" s="146">
        <f t="shared" si="1717"/>
        <v>0</v>
      </c>
      <c r="AK645" s="146">
        <f>AJ645/AI645*100</f>
        <v>0</v>
      </c>
      <c r="AL645" s="146">
        <f t="shared" ref="AL645:AM645" si="1718">AL646+AL647+AL648</f>
        <v>0</v>
      </c>
      <c r="AM645" s="146">
        <f t="shared" si="1718"/>
        <v>0</v>
      </c>
      <c r="AN645" s="146" t="e">
        <f>AM645/AL645*100</f>
        <v>#DIV/0!</v>
      </c>
      <c r="AO645" s="146">
        <f t="shared" ref="AO645:AP645" si="1719">AO646+AO647+AO648</f>
        <v>0</v>
      </c>
      <c r="AP645" s="146">
        <f t="shared" si="1719"/>
        <v>0</v>
      </c>
      <c r="AQ645" s="146" t="e">
        <f>AP645/AO645*100</f>
        <v>#DIV/0!</v>
      </c>
      <c r="AR645" s="372"/>
    </row>
    <row r="646" spans="1:44" ht="40.5" customHeight="1" x14ac:dyDescent="0.25">
      <c r="A646" s="402"/>
      <c r="B646" s="378"/>
      <c r="C646" s="378"/>
      <c r="D646" s="178" t="s">
        <v>37</v>
      </c>
      <c r="E646" s="281">
        <f t="shared" si="1681"/>
        <v>0</v>
      </c>
      <c r="F646" s="281">
        <f t="shared" si="1682"/>
        <v>0</v>
      </c>
      <c r="G646" s="252" t="e">
        <f t="shared" si="1683"/>
        <v>#DIV/0!</v>
      </c>
      <c r="H646" s="142"/>
      <c r="I646" s="142"/>
      <c r="J646" s="149"/>
      <c r="K646" s="142"/>
      <c r="L646" s="142"/>
      <c r="M646" s="149"/>
      <c r="N646" s="142"/>
      <c r="O646" s="142"/>
      <c r="P646" s="149"/>
      <c r="Q646" s="142"/>
      <c r="R646" s="142"/>
      <c r="S646" s="149"/>
      <c r="T646" s="142"/>
      <c r="U646" s="142"/>
      <c r="V646" s="149"/>
      <c r="W646" s="142"/>
      <c r="X646" s="142"/>
      <c r="Y646" s="149"/>
      <c r="Z646" s="142"/>
      <c r="AA646" s="142"/>
      <c r="AB646" s="149"/>
      <c r="AC646" s="228"/>
      <c r="AD646" s="142"/>
      <c r="AE646" s="149"/>
      <c r="AF646" s="142"/>
      <c r="AG646" s="142"/>
      <c r="AH646" s="149"/>
      <c r="AI646" s="142"/>
      <c r="AJ646" s="142"/>
      <c r="AK646" s="149"/>
      <c r="AL646" s="142"/>
      <c r="AM646" s="142"/>
      <c r="AN646" s="149"/>
      <c r="AO646" s="142"/>
      <c r="AP646" s="142"/>
      <c r="AQ646" s="149"/>
      <c r="AR646" s="373"/>
    </row>
    <row r="647" spans="1:44" ht="40.5" customHeight="1" x14ac:dyDescent="0.25">
      <c r="A647" s="402"/>
      <c r="B647" s="378"/>
      <c r="C647" s="378"/>
      <c r="D647" s="178" t="s">
        <v>2</v>
      </c>
      <c r="E647" s="281">
        <f t="shared" si="1681"/>
        <v>0</v>
      </c>
      <c r="F647" s="281">
        <f t="shared" si="1682"/>
        <v>0</v>
      </c>
      <c r="G647" s="252" t="e">
        <f t="shared" si="1683"/>
        <v>#DIV/0!</v>
      </c>
      <c r="H647" s="142"/>
      <c r="I647" s="142"/>
      <c r="J647" s="149"/>
      <c r="K647" s="142"/>
      <c r="L647" s="142"/>
      <c r="M647" s="149"/>
      <c r="N647" s="142"/>
      <c r="O647" s="142"/>
      <c r="P647" s="149"/>
      <c r="Q647" s="142"/>
      <c r="R647" s="142"/>
      <c r="S647" s="149"/>
      <c r="T647" s="142"/>
      <c r="U647" s="142"/>
      <c r="V647" s="149"/>
      <c r="W647" s="142"/>
      <c r="X647" s="142"/>
      <c r="Y647" s="149"/>
      <c r="Z647" s="142"/>
      <c r="AA647" s="142"/>
      <c r="AB647" s="149"/>
      <c r="AC647" s="228"/>
      <c r="AD647" s="142"/>
      <c r="AE647" s="149"/>
      <c r="AF647" s="142"/>
      <c r="AG647" s="142"/>
      <c r="AH647" s="149"/>
      <c r="AI647" s="142"/>
      <c r="AJ647" s="142"/>
      <c r="AK647" s="149"/>
      <c r="AL647" s="142"/>
      <c r="AM647" s="142"/>
      <c r="AN647" s="149"/>
      <c r="AO647" s="142"/>
      <c r="AP647" s="142"/>
      <c r="AQ647" s="149"/>
      <c r="AR647" s="373"/>
    </row>
    <row r="648" spans="1:44" ht="40.5" customHeight="1" x14ac:dyDescent="0.25">
      <c r="A648" s="402"/>
      <c r="B648" s="378"/>
      <c r="C648" s="378"/>
      <c r="D648" s="179" t="s">
        <v>43</v>
      </c>
      <c r="E648" s="281">
        <f t="shared" si="1681"/>
        <v>599</v>
      </c>
      <c r="F648" s="281">
        <f t="shared" si="1682"/>
        <v>0</v>
      </c>
      <c r="G648" s="252">
        <f t="shared" si="1683"/>
        <v>0</v>
      </c>
      <c r="H648" s="142"/>
      <c r="I648" s="142"/>
      <c r="J648" s="149"/>
      <c r="K648" s="142"/>
      <c r="L648" s="142"/>
      <c r="M648" s="149"/>
      <c r="N648" s="142"/>
      <c r="O648" s="142"/>
      <c r="P648" s="149"/>
      <c r="Q648" s="142"/>
      <c r="R648" s="142"/>
      <c r="S648" s="149"/>
      <c r="T648" s="142"/>
      <c r="U648" s="142"/>
      <c r="V648" s="149"/>
      <c r="W648" s="142"/>
      <c r="X648" s="142"/>
      <c r="Y648" s="149"/>
      <c r="Z648" s="142"/>
      <c r="AA648" s="142"/>
      <c r="AB648" s="149"/>
      <c r="AC648" s="228"/>
      <c r="AD648" s="142"/>
      <c r="AE648" s="149"/>
      <c r="AF648" s="142"/>
      <c r="AG648" s="142"/>
      <c r="AH648" s="149"/>
      <c r="AI648" s="142">
        <v>599</v>
      </c>
      <c r="AJ648" s="142"/>
      <c r="AK648" s="149"/>
      <c r="AL648" s="142"/>
      <c r="AM648" s="142"/>
      <c r="AN648" s="149"/>
      <c r="AO648" s="142"/>
      <c r="AP648" s="142"/>
      <c r="AQ648" s="149"/>
      <c r="AR648" s="373"/>
    </row>
    <row r="649" spans="1:44" ht="40.5" customHeight="1" x14ac:dyDescent="0.25">
      <c r="A649" s="402"/>
      <c r="B649" s="378"/>
      <c r="C649" s="378"/>
      <c r="D649" s="182" t="s">
        <v>355</v>
      </c>
      <c r="E649" s="281">
        <f t="shared" si="1681"/>
        <v>0</v>
      </c>
      <c r="F649" s="281">
        <f t="shared" si="1682"/>
        <v>0</v>
      </c>
      <c r="G649" s="252" t="e">
        <f t="shared" si="1683"/>
        <v>#DIV/0!</v>
      </c>
      <c r="H649" s="142"/>
      <c r="I649" s="142"/>
      <c r="J649" s="149"/>
      <c r="K649" s="142"/>
      <c r="L649" s="142"/>
      <c r="M649" s="149"/>
      <c r="N649" s="142"/>
      <c r="O649" s="142"/>
      <c r="P649" s="149"/>
      <c r="Q649" s="142"/>
      <c r="R649" s="142"/>
      <c r="S649" s="149"/>
      <c r="T649" s="142"/>
      <c r="U649" s="142"/>
      <c r="V649" s="149"/>
      <c r="W649" s="142"/>
      <c r="X649" s="142"/>
      <c r="Y649" s="149"/>
      <c r="Z649" s="142"/>
      <c r="AA649" s="142"/>
      <c r="AB649" s="149"/>
      <c r="AC649" s="228"/>
      <c r="AD649" s="142"/>
      <c r="AE649" s="149"/>
      <c r="AF649" s="142"/>
      <c r="AG649" s="142"/>
      <c r="AH649" s="149"/>
      <c r="AI649" s="142"/>
      <c r="AJ649" s="142"/>
      <c r="AK649" s="149"/>
      <c r="AL649" s="142"/>
      <c r="AM649" s="142"/>
      <c r="AN649" s="149"/>
      <c r="AO649" s="142"/>
      <c r="AP649" s="142"/>
      <c r="AQ649" s="149"/>
      <c r="AR649" s="373"/>
    </row>
    <row r="650" spans="1:44" ht="40.5" customHeight="1" x14ac:dyDescent="0.25">
      <c r="A650" s="403"/>
      <c r="B650" s="379"/>
      <c r="C650" s="379"/>
      <c r="D650" s="182" t="s">
        <v>462</v>
      </c>
      <c r="E650" s="281">
        <f t="shared" si="1681"/>
        <v>0</v>
      </c>
      <c r="F650" s="281">
        <f t="shared" si="1682"/>
        <v>0</v>
      </c>
      <c r="G650" s="252" t="e">
        <f t="shared" si="1683"/>
        <v>#DIV/0!</v>
      </c>
      <c r="H650" s="142"/>
      <c r="I650" s="142"/>
      <c r="J650" s="149"/>
      <c r="K650" s="142"/>
      <c r="L650" s="142"/>
      <c r="M650" s="149"/>
      <c r="N650" s="142"/>
      <c r="O650" s="142"/>
      <c r="P650" s="149"/>
      <c r="Q650" s="142"/>
      <c r="R650" s="142"/>
      <c r="S650" s="149"/>
      <c r="T650" s="142"/>
      <c r="U650" s="142"/>
      <c r="V650" s="149"/>
      <c r="W650" s="142"/>
      <c r="X650" s="142"/>
      <c r="Y650" s="149"/>
      <c r="Z650" s="142"/>
      <c r="AA650" s="142"/>
      <c r="AB650" s="149"/>
      <c r="AC650" s="142"/>
      <c r="AD650" s="142"/>
      <c r="AE650" s="149"/>
      <c r="AF650" s="142"/>
      <c r="AG650" s="142"/>
      <c r="AH650" s="149"/>
      <c r="AI650" s="142"/>
      <c r="AJ650" s="142"/>
      <c r="AK650" s="149"/>
      <c r="AL650" s="142"/>
      <c r="AM650" s="142"/>
      <c r="AN650" s="149"/>
      <c r="AO650" s="142"/>
      <c r="AP650" s="142"/>
      <c r="AQ650" s="149"/>
      <c r="AR650" s="307"/>
    </row>
    <row r="651" spans="1:44" ht="40.5" customHeight="1" x14ac:dyDescent="0.25">
      <c r="A651" s="401" t="s">
        <v>553</v>
      </c>
      <c r="B651" s="377" t="s">
        <v>561</v>
      </c>
      <c r="C651" s="377" t="s">
        <v>494</v>
      </c>
      <c r="D651" s="150" t="s">
        <v>41</v>
      </c>
      <c r="E651" s="281">
        <f t="shared" si="1681"/>
        <v>500.33300000000003</v>
      </c>
      <c r="F651" s="281">
        <f t="shared" si="1682"/>
        <v>0</v>
      </c>
      <c r="G651" s="252">
        <f t="shared" si="1683"/>
        <v>0</v>
      </c>
      <c r="H651" s="146">
        <f>H652+H653+H654+H656</f>
        <v>0</v>
      </c>
      <c r="I651" s="146">
        <f t="shared" ref="I651" si="1720">I652+I653+I654</f>
        <v>0</v>
      </c>
      <c r="J651" s="146" t="e">
        <f>I651/H651*100</f>
        <v>#DIV/0!</v>
      </c>
      <c r="K651" s="146">
        <f t="shared" ref="K651:L651" si="1721">K652+K653+K654</f>
        <v>0</v>
      </c>
      <c r="L651" s="146">
        <f t="shared" si="1721"/>
        <v>0</v>
      </c>
      <c r="M651" s="146" t="e">
        <f>L651/K651*100</f>
        <v>#DIV/0!</v>
      </c>
      <c r="N651" s="146">
        <f t="shared" ref="N651:O651" si="1722">N652+N653+N654</f>
        <v>0</v>
      </c>
      <c r="O651" s="146">
        <f t="shared" si="1722"/>
        <v>0</v>
      </c>
      <c r="P651" s="146" t="e">
        <f>O651/N651*100</f>
        <v>#DIV/0!</v>
      </c>
      <c r="Q651" s="146">
        <f t="shared" ref="Q651:R651" si="1723">Q652+Q653+Q654</f>
        <v>0</v>
      </c>
      <c r="R651" s="146">
        <f t="shared" si="1723"/>
        <v>0</v>
      </c>
      <c r="S651" s="146" t="e">
        <f>R651/Q651*100</f>
        <v>#DIV/0!</v>
      </c>
      <c r="T651" s="146">
        <f t="shared" ref="T651:U651" si="1724">T652+T653+T654</f>
        <v>0</v>
      </c>
      <c r="U651" s="146">
        <f t="shared" si="1724"/>
        <v>0</v>
      </c>
      <c r="V651" s="146" t="e">
        <f>U651/T651*100</f>
        <v>#DIV/0!</v>
      </c>
      <c r="W651" s="146">
        <f t="shared" ref="W651:X651" si="1725">W652+W653+W654</f>
        <v>0</v>
      </c>
      <c r="X651" s="146">
        <f t="shared" si="1725"/>
        <v>0</v>
      </c>
      <c r="Y651" s="146" t="e">
        <f>X651/W651*100</f>
        <v>#DIV/0!</v>
      </c>
      <c r="Z651" s="146">
        <f t="shared" ref="Z651:AA651" si="1726">Z652+Z653+Z654</f>
        <v>0</v>
      </c>
      <c r="AA651" s="146">
        <f t="shared" si="1726"/>
        <v>0</v>
      </c>
      <c r="AB651" s="146" t="e">
        <f>AA651/Z651*100</f>
        <v>#DIV/0!</v>
      </c>
      <c r="AC651" s="146">
        <f t="shared" ref="AC651:AD651" si="1727">AC652+AC653+AC654</f>
        <v>0</v>
      </c>
      <c r="AD651" s="146">
        <f t="shared" si="1727"/>
        <v>0</v>
      </c>
      <c r="AE651" s="146" t="e">
        <f>AD651/AC651*100</f>
        <v>#DIV/0!</v>
      </c>
      <c r="AF651" s="146">
        <f t="shared" ref="AF651:AG651" si="1728">AF652+AF653+AF654</f>
        <v>0</v>
      </c>
      <c r="AG651" s="146">
        <f t="shared" si="1728"/>
        <v>0</v>
      </c>
      <c r="AH651" s="146" t="e">
        <f>AG651/AF651*100</f>
        <v>#DIV/0!</v>
      </c>
      <c r="AI651" s="146">
        <f t="shared" ref="AI651:AJ651" si="1729">AI652+AI653+AI654</f>
        <v>500.33300000000003</v>
      </c>
      <c r="AJ651" s="146">
        <f t="shared" si="1729"/>
        <v>0</v>
      </c>
      <c r="AK651" s="146">
        <f>AJ651/AI651*100</f>
        <v>0</v>
      </c>
      <c r="AL651" s="146">
        <f t="shared" ref="AL651:AM651" si="1730">AL652+AL653+AL654</f>
        <v>0</v>
      </c>
      <c r="AM651" s="146">
        <f t="shared" si="1730"/>
        <v>0</v>
      </c>
      <c r="AN651" s="146" t="e">
        <f>AM651/AL651*100</f>
        <v>#DIV/0!</v>
      </c>
      <c r="AO651" s="146">
        <f t="shared" ref="AO651:AP651" si="1731">AO652+AO653+AO654</f>
        <v>0</v>
      </c>
      <c r="AP651" s="146">
        <f t="shared" si="1731"/>
        <v>0</v>
      </c>
      <c r="AQ651" s="146" t="e">
        <f>AP651/AO651*100</f>
        <v>#DIV/0!</v>
      </c>
      <c r="AR651" s="372"/>
    </row>
    <row r="652" spans="1:44" ht="40.5" customHeight="1" x14ac:dyDescent="0.25">
      <c r="A652" s="402"/>
      <c r="B652" s="378"/>
      <c r="C652" s="378"/>
      <c r="D652" s="178" t="s">
        <v>37</v>
      </c>
      <c r="E652" s="281">
        <f t="shared" si="1681"/>
        <v>0</v>
      </c>
      <c r="F652" s="281">
        <f t="shared" si="1682"/>
        <v>0</v>
      </c>
      <c r="G652" s="252" t="e">
        <f t="shared" si="1683"/>
        <v>#DIV/0!</v>
      </c>
      <c r="H652" s="142"/>
      <c r="I652" s="142"/>
      <c r="J652" s="149"/>
      <c r="K652" s="142"/>
      <c r="L652" s="142"/>
      <c r="M652" s="149"/>
      <c r="N652" s="142"/>
      <c r="O652" s="142"/>
      <c r="P652" s="149"/>
      <c r="Q652" s="142"/>
      <c r="R652" s="142"/>
      <c r="S652" s="149"/>
      <c r="T652" s="142"/>
      <c r="U652" s="142"/>
      <c r="V652" s="149"/>
      <c r="W652" s="142"/>
      <c r="X652" s="142"/>
      <c r="Y652" s="149"/>
      <c r="Z652" s="142"/>
      <c r="AA652" s="142"/>
      <c r="AB652" s="149"/>
      <c r="AC652" s="228"/>
      <c r="AD652" s="142"/>
      <c r="AE652" s="149"/>
      <c r="AF652" s="142"/>
      <c r="AG652" s="142"/>
      <c r="AH652" s="149"/>
      <c r="AI652" s="142"/>
      <c r="AJ652" s="142"/>
      <c r="AK652" s="149"/>
      <c r="AL652" s="142"/>
      <c r="AM652" s="142"/>
      <c r="AN652" s="149"/>
      <c r="AO652" s="142"/>
      <c r="AP652" s="142"/>
      <c r="AQ652" s="149"/>
      <c r="AR652" s="373"/>
    </row>
    <row r="653" spans="1:44" ht="40.5" customHeight="1" x14ac:dyDescent="0.25">
      <c r="A653" s="402"/>
      <c r="B653" s="378"/>
      <c r="C653" s="378"/>
      <c r="D653" s="178" t="s">
        <v>2</v>
      </c>
      <c r="E653" s="281">
        <f t="shared" si="1681"/>
        <v>0</v>
      </c>
      <c r="F653" s="281">
        <f t="shared" si="1682"/>
        <v>0</v>
      </c>
      <c r="G653" s="252" t="e">
        <f t="shared" si="1683"/>
        <v>#DIV/0!</v>
      </c>
      <c r="H653" s="142"/>
      <c r="I653" s="142"/>
      <c r="J653" s="149"/>
      <c r="K653" s="142"/>
      <c r="L653" s="142"/>
      <c r="M653" s="149"/>
      <c r="N653" s="142"/>
      <c r="O653" s="142"/>
      <c r="P653" s="149"/>
      <c r="Q653" s="142"/>
      <c r="R653" s="142"/>
      <c r="S653" s="149"/>
      <c r="T653" s="142"/>
      <c r="U653" s="142"/>
      <c r="V653" s="149"/>
      <c r="W653" s="142"/>
      <c r="X653" s="142"/>
      <c r="Y653" s="149"/>
      <c r="Z653" s="142"/>
      <c r="AA653" s="142"/>
      <c r="AB653" s="149"/>
      <c r="AC653" s="228"/>
      <c r="AD653" s="142"/>
      <c r="AE653" s="149"/>
      <c r="AF653" s="142"/>
      <c r="AG653" s="142"/>
      <c r="AH653" s="149"/>
      <c r="AI653" s="142"/>
      <c r="AJ653" s="142"/>
      <c r="AK653" s="149"/>
      <c r="AL653" s="142"/>
      <c r="AM653" s="142"/>
      <c r="AN653" s="149"/>
      <c r="AO653" s="142"/>
      <c r="AP653" s="142"/>
      <c r="AQ653" s="149"/>
      <c r="AR653" s="373"/>
    </row>
    <row r="654" spans="1:44" ht="40.5" customHeight="1" x14ac:dyDescent="0.25">
      <c r="A654" s="402"/>
      <c r="B654" s="378"/>
      <c r="C654" s="378"/>
      <c r="D654" s="179" t="s">
        <v>43</v>
      </c>
      <c r="E654" s="281">
        <f t="shared" si="1681"/>
        <v>500.33300000000003</v>
      </c>
      <c r="F654" s="281">
        <f t="shared" si="1682"/>
        <v>0</v>
      </c>
      <c r="G654" s="252">
        <f t="shared" si="1683"/>
        <v>0</v>
      </c>
      <c r="H654" s="142"/>
      <c r="I654" s="142"/>
      <c r="J654" s="149"/>
      <c r="K654" s="142"/>
      <c r="L654" s="142"/>
      <c r="M654" s="149"/>
      <c r="N654" s="142"/>
      <c r="O654" s="142"/>
      <c r="P654" s="149"/>
      <c r="Q654" s="142"/>
      <c r="R654" s="142"/>
      <c r="S654" s="149"/>
      <c r="T654" s="142"/>
      <c r="U654" s="142"/>
      <c r="V654" s="149"/>
      <c r="W654" s="142"/>
      <c r="X654" s="142"/>
      <c r="Y654" s="149"/>
      <c r="Z654" s="142"/>
      <c r="AA654" s="142"/>
      <c r="AB654" s="149"/>
      <c r="AC654" s="228"/>
      <c r="AD654" s="142"/>
      <c r="AE654" s="149"/>
      <c r="AF654" s="142"/>
      <c r="AG654" s="142"/>
      <c r="AH654" s="149"/>
      <c r="AI654" s="142">
        <v>500.33300000000003</v>
      </c>
      <c r="AJ654" s="142"/>
      <c r="AK654" s="149"/>
      <c r="AL654" s="142"/>
      <c r="AM654" s="142"/>
      <c r="AN654" s="149"/>
      <c r="AO654" s="142"/>
      <c r="AP654" s="142"/>
      <c r="AQ654" s="149"/>
      <c r="AR654" s="373"/>
    </row>
    <row r="655" spans="1:44" ht="40.5" customHeight="1" x14ac:dyDescent="0.25">
      <c r="A655" s="402"/>
      <c r="B655" s="378"/>
      <c r="C655" s="378"/>
      <c r="D655" s="182" t="s">
        <v>355</v>
      </c>
      <c r="E655" s="281">
        <f t="shared" si="1681"/>
        <v>0</v>
      </c>
      <c r="F655" s="281">
        <f t="shared" si="1682"/>
        <v>0</v>
      </c>
      <c r="G655" s="252" t="e">
        <f t="shared" si="1683"/>
        <v>#DIV/0!</v>
      </c>
      <c r="H655" s="142"/>
      <c r="I655" s="142"/>
      <c r="J655" s="149"/>
      <c r="K655" s="142"/>
      <c r="L655" s="142"/>
      <c r="M655" s="149"/>
      <c r="N655" s="142"/>
      <c r="O655" s="142"/>
      <c r="P655" s="149"/>
      <c r="Q655" s="142"/>
      <c r="R655" s="142"/>
      <c r="S655" s="149"/>
      <c r="T655" s="142"/>
      <c r="U655" s="142"/>
      <c r="V655" s="149"/>
      <c r="W655" s="142"/>
      <c r="X655" s="142"/>
      <c r="Y655" s="149"/>
      <c r="Z655" s="142"/>
      <c r="AA655" s="142"/>
      <c r="AB655" s="149"/>
      <c r="AC655" s="228"/>
      <c r="AD655" s="142"/>
      <c r="AE655" s="149"/>
      <c r="AF655" s="142"/>
      <c r="AG655" s="142"/>
      <c r="AH655" s="149"/>
      <c r="AI655" s="142"/>
      <c r="AJ655" s="142"/>
      <c r="AK655" s="149"/>
      <c r="AL655" s="142"/>
      <c r="AM655" s="142"/>
      <c r="AN655" s="149"/>
      <c r="AO655" s="142"/>
      <c r="AP655" s="142"/>
      <c r="AQ655" s="149"/>
      <c r="AR655" s="373"/>
    </row>
    <row r="656" spans="1:44" ht="40.5" customHeight="1" x14ac:dyDescent="0.25">
      <c r="A656" s="403"/>
      <c r="B656" s="379"/>
      <c r="C656" s="379"/>
      <c r="D656" s="182" t="s">
        <v>462</v>
      </c>
      <c r="E656" s="281">
        <f t="shared" si="1681"/>
        <v>0</v>
      </c>
      <c r="F656" s="281">
        <f t="shared" si="1682"/>
        <v>0</v>
      </c>
      <c r="G656" s="252" t="e">
        <f t="shared" si="1683"/>
        <v>#DIV/0!</v>
      </c>
      <c r="H656" s="142"/>
      <c r="I656" s="142"/>
      <c r="J656" s="149"/>
      <c r="K656" s="142"/>
      <c r="L656" s="142"/>
      <c r="M656" s="149"/>
      <c r="N656" s="142"/>
      <c r="O656" s="142"/>
      <c r="P656" s="149"/>
      <c r="Q656" s="142"/>
      <c r="R656" s="142"/>
      <c r="S656" s="149"/>
      <c r="T656" s="142"/>
      <c r="U656" s="142"/>
      <c r="V656" s="149"/>
      <c r="W656" s="142"/>
      <c r="X656" s="142"/>
      <c r="Y656" s="149"/>
      <c r="Z656" s="142"/>
      <c r="AA656" s="142"/>
      <c r="AB656" s="149"/>
      <c r="AC656" s="142"/>
      <c r="AD656" s="142"/>
      <c r="AE656" s="149"/>
      <c r="AF656" s="142"/>
      <c r="AG656" s="142"/>
      <c r="AH656" s="149"/>
      <c r="AI656" s="142"/>
      <c r="AJ656" s="142"/>
      <c r="AK656" s="149"/>
      <c r="AL656" s="142"/>
      <c r="AM656" s="142"/>
      <c r="AN656" s="149"/>
      <c r="AO656" s="142"/>
      <c r="AP656" s="142"/>
      <c r="AQ656" s="149"/>
      <c r="AR656" s="307"/>
    </row>
    <row r="657" spans="1:44" ht="40.5" customHeight="1" x14ac:dyDescent="0.25">
      <c r="A657" s="401" t="s">
        <v>554</v>
      </c>
      <c r="B657" s="377" t="s">
        <v>562</v>
      </c>
      <c r="C657" s="377" t="s">
        <v>494</v>
      </c>
      <c r="D657" s="150" t="s">
        <v>41</v>
      </c>
      <c r="E657" s="281">
        <f t="shared" ref="E657:E674" si="1732">H657+K657+N657+Q657+T657+W657+Z657+AC657+AF657+AI657+AL657+AO657</f>
        <v>500.33300000000003</v>
      </c>
      <c r="F657" s="281">
        <f t="shared" ref="F657:F674" si="1733">I657+L657+O657+R657+U657+X657+AA657+AD657+AG657+AJ657+AM657+AP657</f>
        <v>0</v>
      </c>
      <c r="G657" s="252">
        <f t="shared" ref="G657:G674" si="1734">F657/E657</f>
        <v>0</v>
      </c>
      <c r="H657" s="146">
        <f>H658+H659+H660+H662</f>
        <v>0</v>
      </c>
      <c r="I657" s="146">
        <f t="shared" ref="I657" si="1735">I658+I659+I660</f>
        <v>0</v>
      </c>
      <c r="J657" s="146" t="e">
        <f>I657/H657*100</f>
        <v>#DIV/0!</v>
      </c>
      <c r="K657" s="146">
        <f t="shared" ref="K657:L657" si="1736">K658+K659+K660</f>
        <v>0</v>
      </c>
      <c r="L657" s="146">
        <f t="shared" si="1736"/>
        <v>0</v>
      </c>
      <c r="M657" s="146" t="e">
        <f>L657/K657*100</f>
        <v>#DIV/0!</v>
      </c>
      <c r="N657" s="146">
        <f t="shared" ref="N657:O657" si="1737">N658+N659+N660</f>
        <v>0</v>
      </c>
      <c r="O657" s="146">
        <f t="shared" si="1737"/>
        <v>0</v>
      </c>
      <c r="P657" s="146" t="e">
        <f>O657/N657*100</f>
        <v>#DIV/0!</v>
      </c>
      <c r="Q657" s="146">
        <f t="shared" ref="Q657:R657" si="1738">Q658+Q659+Q660</f>
        <v>0</v>
      </c>
      <c r="R657" s="146">
        <f t="shared" si="1738"/>
        <v>0</v>
      </c>
      <c r="S657" s="146" t="e">
        <f>R657/Q657*100</f>
        <v>#DIV/0!</v>
      </c>
      <c r="T657" s="146">
        <f t="shared" ref="T657:U657" si="1739">T658+T659+T660</f>
        <v>0</v>
      </c>
      <c r="U657" s="146">
        <f t="shared" si="1739"/>
        <v>0</v>
      </c>
      <c r="V657" s="146" t="e">
        <f>U657/T657*100</f>
        <v>#DIV/0!</v>
      </c>
      <c r="W657" s="146">
        <f t="shared" ref="W657:X657" si="1740">W658+W659+W660</f>
        <v>0</v>
      </c>
      <c r="X657" s="146">
        <f t="shared" si="1740"/>
        <v>0</v>
      </c>
      <c r="Y657" s="146" t="e">
        <f>X657/W657*100</f>
        <v>#DIV/0!</v>
      </c>
      <c r="Z657" s="146">
        <f t="shared" ref="Z657:AA657" si="1741">Z658+Z659+Z660</f>
        <v>0</v>
      </c>
      <c r="AA657" s="146">
        <f t="shared" si="1741"/>
        <v>0</v>
      </c>
      <c r="AB657" s="146" t="e">
        <f>AA657/Z657*100</f>
        <v>#DIV/0!</v>
      </c>
      <c r="AC657" s="146">
        <f t="shared" ref="AC657:AD657" si="1742">AC658+AC659+AC660</f>
        <v>0</v>
      </c>
      <c r="AD657" s="146">
        <f t="shared" si="1742"/>
        <v>0</v>
      </c>
      <c r="AE657" s="146" t="e">
        <f>AD657/AC657*100</f>
        <v>#DIV/0!</v>
      </c>
      <c r="AF657" s="146">
        <f t="shared" ref="AF657:AG657" si="1743">AF658+AF659+AF660</f>
        <v>0</v>
      </c>
      <c r="AG657" s="146">
        <f t="shared" si="1743"/>
        <v>0</v>
      </c>
      <c r="AH657" s="146" t="e">
        <f>AG657/AF657*100</f>
        <v>#DIV/0!</v>
      </c>
      <c r="AI657" s="146">
        <f t="shared" ref="AI657:AJ657" si="1744">AI658+AI659+AI660</f>
        <v>500.33300000000003</v>
      </c>
      <c r="AJ657" s="146">
        <f t="shared" si="1744"/>
        <v>0</v>
      </c>
      <c r="AK657" s="146">
        <f>AJ657/AI657*100</f>
        <v>0</v>
      </c>
      <c r="AL657" s="146">
        <f t="shared" ref="AL657:AM657" si="1745">AL658+AL659+AL660</f>
        <v>0</v>
      </c>
      <c r="AM657" s="146">
        <f t="shared" si="1745"/>
        <v>0</v>
      </c>
      <c r="AN657" s="146" t="e">
        <f>AM657/AL657*100</f>
        <v>#DIV/0!</v>
      </c>
      <c r="AO657" s="146">
        <f t="shared" ref="AO657:AP657" si="1746">AO658+AO659+AO660</f>
        <v>0</v>
      </c>
      <c r="AP657" s="146">
        <f t="shared" si="1746"/>
        <v>0</v>
      </c>
      <c r="AQ657" s="146" t="e">
        <f>AP657/AO657*100</f>
        <v>#DIV/0!</v>
      </c>
      <c r="AR657" s="372"/>
    </row>
    <row r="658" spans="1:44" ht="40.5" customHeight="1" x14ac:dyDescent="0.25">
      <c r="A658" s="402"/>
      <c r="B658" s="378"/>
      <c r="C658" s="378"/>
      <c r="D658" s="178" t="s">
        <v>37</v>
      </c>
      <c r="E658" s="281">
        <f t="shared" si="1732"/>
        <v>0</v>
      </c>
      <c r="F658" s="281">
        <f t="shared" si="1733"/>
        <v>0</v>
      </c>
      <c r="G658" s="252" t="e">
        <f t="shared" si="1734"/>
        <v>#DIV/0!</v>
      </c>
      <c r="H658" s="142"/>
      <c r="I658" s="142"/>
      <c r="J658" s="149"/>
      <c r="K658" s="142"/>
      <c r="L658" s="142"/>
      <c r="M658" s="149"/>
      <c r="N658" s="142"/>
      <c r="O658" s="142"/>
      <c r="P658" s="149"/>
      <c r="Q658" s="142"/>
      <c r="R658" s="142"/>
      <c r="S658" s="149"/>
      <c r="T658" s="142"/>
      <c r="U658" s="142"/>
      <c r="V658" s="149"/>
      <c r="W658" s="142"/>
      <c r="X658" s="142"/>
      <c r="Y658" s="149"/>
      <c r="Z658" s="142"/>
      <c r="AA658" s="142"/>
      <c r="AB658" s="149"/>
      <c r="AC658" s="228"/>
      <c r="AD658" s="142"/>
      <c r="AE658" s="149"/>
      <c r="AF658" s="142"/>
      <c r="AG658" s="142"/>
      <c r="AH658" s="149"/>
      <c r="AI658" s="142"/>
      <c r="AJ658" s="142"/>
      <c r="AK658" s="149"/>
      <c r="AL658" s="142"/>
      <c r="AM658" s="142"/>
      <c r="AN658" s="149"/>
      <c r="AO658" s="142"/>
      <c r="AP658" s="142"/>
      <c r="AQ658" s="149"/>
      <c r="AR658" s="373"/>
    </row>
    <row r="659" spans="1:44" ht="40.5" customHeight="1" x14ac:dyDescent="0.25">
      <c r="A659" s="402"/>
      <c r="B659" s="378"/>
      <c r="C659" s="378"/>
      <c r="D659" s="178" t="s">
        <v>2</v>
      </c>
      <c r="E659" s="281">
        <f t="shared" si="1732"/>
        <v>0</v>
      </c>
      <c r="F659" s="281">
        <f t="shared" si="1733"/>
        <v>0</v>
      </c>
      <c r="G659" s="252" t="e">
        <f t="shared" si="1734"/>
        <v>#DIV/0!</v>
      </c>
      <c r="H659" s="142"/>
      <c r="I659" s="142"/>
      <c r="J659" s="149"/>
      <c r="K659" s="142"/>
      <c r="L659" s="142"/>
      <c r="M659" s="149"/>
      <c r="N659" s="142"/>
      <c r="O659" s="142"/>
      <c r="P659" s="149"/>
      <c r="Q659" s="142"/>
      <c r="R659" s="142"/>
      <c r="S659" s="149"/>
      <c r="T659" s="142"/>
      <c r="U659" s="142"/>
      <c r="V659" s="149"/>
      <c r="W659" s="142"/>
      <c r="X659" s="142"/>
      <c r="Y659" s="149"/>
      <c r="Z659" s="142"/>
      <c r="AA659" s="142"/>
      <c r="AB659" s="149"/>
      <c r="AC659" s="228"/>
      <c r="AD659" s="142"/>
      <c r="AE659" s="149"/>
      <c r="AF659" s="142"/>
      <c r="AG659" s="142"/>
      <c r="AH659" s="149"/>
      <c r="AI659" s="142"/>
      <c r="AJ659" s="142"/>
      <c r="AK659" s="149"/>
      <c r="AL659" s="142"/>
      <c r="AM659" s="142"/>
      <c r="AN659" s="149"/>
      <c r="AO659" s="142"/>
      <c r="AP659" s="142"/>
      <c r="AQ659" s="149"/>
      <c r="AR659" s="373"/>
    </row>
    <row r="660" spans="1:44" ht="40.5" customHeight="1" x14ac:dyDescent="0.25">
      <c r="A660" s="402"/>
      <c r="B660" s="378"/>
      <c r="C660" s="378"/>
      <c r="D660" s="179" t="s">
        <v>43</v>
      </c>
      <c r="E660" s="281">
        <f t="shared" si="1732"/>
        <v>500.33300000000003</v>
      </c>
      <c r="F660" s="281">
        <f t="shared" si="1733"/>
        <v>0</v>
      </c>
      <c r="G660" s="252">
        <f t="shared" si="1734"/>
        <v>0</v>
      </c>
      <c r="H660" s="142"/>
      <c r="I660" s="142"/>
      <c r="J660" s="149"/>
      <c r="K660" s="142"/>
      <c r="L660" s="142"/>
      <c r="M660" s="149"/>
      <c r="N660" s="142"/>
      <c r="O660" s="142"/>
      <c r="P660" s="149"/>
      <c r="Q660" s="142"/>
      <c r="R660" s="142"/>
      <c r="S660" s="149"/>
      <c r="T660" s="142"/>
      <c r="U660" s="142"/>
      <c r="V660" s="149"/>
      <c r="W660" s="142"/>
      <c r="X660" s="142"/>
      <c r="Y660" s="149"/>
      <c r="Z660" s="142"/>
      <c r="AA660" s="142"/>
      <c r="AB660" s="149"/>
      <c r="AC660" s="228"/>
      <c r="AD660" s="142"/>
      <c r="AE660" s="149"/>
      <c r="AF660" s="142"/>
      <c r="AG660" s="142"/>
      <c r="AH660" s="149"/>
      <c r="AI660" s="142">
        <v>500.33300000000003</v>
      </c>
      <c r="AJ660" s="142"/>
      <c r="AK660" s="149"/>
      <c r="AL660" s="142"/>
      <c r="AM660" s="142"/>
      <c r="AN660" s="149"/>
      <c r="AO660" s="142"/>
      <c r="AP660" s="142"/>
      <c r="AQ660" s="149"/>
      <c r="AR660" s="373"/>
    </row>
    <row r="661" spans="1:44" ht="40.5" customHeight="1" x14ac:dyDescent="0.25">
      <c r="A661" s="402"/>
      <c r="B661" s="378"/>
      <c r="C661" s="378"/>
      <c r="D661" s="182" t="s">
        <v>355</v>
      </c>
      <c r="E661" s="281">
        <f t="shared" si="1732"/>
        <v>0</v>
      </c>
      <c r="F661" s="281">
        <f t="shared" si="1733"/>
        <v>0</v>
      </c>
      <c r="G661" s="252" t="e">
        <f t="shared" si="1734"/>
        <v>#DIV/0!</v>
      </c>
      <c r="H661" s="142"/>
      <c r="I661" s="142"/>
      <c r="J661" s="149"/>
      <c r="K661" s="142"/>
      <c r="L661" s="142"/>
      <c r="M661" s="149"/>
      <c r="N661" s="142"/>
      <c r="O661" s="142"/>
      <c r="P661" s="149"/>
      <c r="Q661" s="142"/>
      <c r="R661" s="142"/>
      <c r="S661" s="149"/>
      <c r="T661" s="142"/>
      <c r="U661" s="142"/>
      <c r="V661" s="149"/>
      <c r="W661" s="142"/>
      <c r="X661" s="142"/>
      <c r="Y661" s="149"/>
      <c r="Z661" s="142"/>
      <c r="AA661" s="142"/>
      <c r="AB661" s="149"/>
      <c r="AC661" s="228"/>
      <c r="AD661" s="142"/>
      <c r="AE661" s="149"/>
      <c r="AF661" s="142"/>
      <c r="AG661" s="142"/>
      <c r="AH661" s="149"/>
      <c r="AI661" s="142"/>
      <c r="AJ661" s="142"/>
      <c r="AK661" s="149"/>
      <c r="AL661" s="142"/>
      <c r="AM661" s="142"/>
      <c r="AN661" s="149"/>
      <c r="AO661" s="142"/>
      <c r="AP661" s="142"/>
      <c r="AQ661" s="149"/>
      <c r="AR661" s="373"/>
    </row>
    <row r="662" spans="1:44" ht="40.5" customHeight="1" x14ac:dyDescent="0.25">
      <c r="A662" s="403"/>
      <c r="B662" s="379"/>
      <c r="C662" s="379"/>
      <c r="D662" s="182" t="s">
        <v>462</v>
      </c>
      <c r="E662" s="281">
        <f t="shared" si="1732"/>
        <v>0</v>
      </c>
      <c r="F662" s="281">
        <f t="shared" si="1733"/>
        <v>0</v>
      </c>
      <c r="G662" s="252" t="e">
        <f t="shared" si="1734"/>
        <v>#DIV/0!</v>
      </c>
      <c r="H662" s="142"/>
      <c r="I662" s="142"/>
      <c r="J662" s="149"/>
      <c r="K662" s="142"/>
      <c r="L662" s="142"/>
      <c r="M662" s="149"/>
      <c r="N662" s="142"/>
      <c r="O662" s="142"/>
      <c r="P662" s="149"/>
      <c r="Q662" s="142"/>
      <c r="R662" s="142"/>
      <c r="S662" s="149"/>
      <c r="T662" s="142"/>
      <c r="U662" s="142"/>
      <c r="V662" s="149"/>
      <c r="W662" s="142"/>
      <c r="X662" s="142"/>
      <c r="Y662" s="149"/>
      <c r="Z662" s="142"/>
      <c r="AA662" s="142"/>
      <c r="AB662" s="149"/>
      <c r="AC662" s="142"/>
      <c r="AD662" s="142"/>
      <c r="AE662" s="149"/>
      <c r="AF662" s="142"/>
      <c r="AG662" s="142"/>
      <c r="AH662" s="149"/>
      <c r="AI662" s="142"/>
      <c r="AJ662" s="142"/>
      <c r="AK662" s="149"/>
      <c r="AL662" s="142"/>
      <c r="AM662" s="142"/>
      <c r="AN662" s="149"/>
      <c r="AO662" s="142"/>
      <c r="AP662" s="142"/>
      <c r="AQ662" s="149"/>
      <c r="AR662" s="307"/>
    </row>
    <row r="663" spans="1:44" ht="40.5" customHeight="1" x14ac:dyDescent="0.25">
      <c r="A663" s="401" t="s">
        <v>555</v>
      </c>
      <c r="B663" s="377" t="s">
        <v>563</v>
      </c>
      <c r="C663" s="377" t="s">
        <v>494</v>
      </c>
      <c r="D663" s="150" t="s">
        <v>41</v>
      </c>
      <c r="E663" s="281">
        <f t="shared" si="1732"/>
        <v>900</v>
      </c>
      <c r="F663" s="281">
        <f t="shared" si="1733"/>
        <v>0</v>
      </c>
      <c r="G663" s="252">
        <f t="shared" si="1734"/>
        <v>0</v>
      </c>
      <c r="H663" s="146">
        <f>H664+H665+H666+H668</f>
        <v>0</v>
      </c>
      <c r="I663" s="146">
        <f t="shared" ref="I663" si="1747">I664+I665+I666</f>
        <v>0</v>
      </c>
      <c r="J663" s="146" t="e">
        <f>I663/H663*100</f>
        <v>#DIV/0!</v>
      </c>
      <c r="K663" s="146">
        <f t="shared" ref="K663:L663" si="1748">K664+K665+K666</f>
        <v>0</v>
      </c>
      <c r="L663" s="146">
        <f t="shared" si="1748"/>
        <v>0</v>
      </c>
      <c r="M663" s="146" t="e">
        <f>L663/K663*100</f>
        <v>#DIV/0!</v>
      </c>
      <c r="N663" s="146">
        <f t="shared" ref="N663:O663" si="1749">N664+N665+N666</f>
        <v>0</v>
      </c>
      <c r="O663" s="146">
        <f t="shared" si="1749"/>
        <v>0</v>
      </c>
      <c r="P663" s="146" t="e">
        <f>O663/N663*100</f>
        <v>#DIV/0!</v>
      </c>
      <c r="Q663" s="146">
        <f t="shared" ref="Q663:R663" si="1750">Q664+Q665+Q666</f>
        <v>0</v>
      </c>
      <c r="R663" s="146">
        <f t="shared" si="1750"/>
        <v>0</v>
      </c>
      <c r="S663" s="146" t="e">
        <f>R663/Q663*100</f>
        <v>#DIV/0!</v>
      </c>
      <c r="T663" s="146">
        <f t="shared" ref="T663:U663" si="1751">T664+T665+T666</f>
        <v>0</v>
      </c>
      <c r="U663" s="146">
        <f t="shared" si="1751"/>
        <v>0</v>
      </c>
      <c r="V663" s="146" t="e">
        <f>U663/T663*100</f>
        <v>#DIV/0!</v>
      </c>
      <c r="W663" s="146">
        <f t="shared" ref="W663:X663" si="1752">W664+W665+W666</f>
        <v>0</v>
      </c>
      <c r="X663" s="146">
        <f t="shared" si="1752"/>
        <v>0</v>
      </c>
      <c r="Y663" s="146" t="e">
        <f>X663/W663*100</f>
        <v>#DIV/0!</v>
      </c>
      <c r="Z663" s="146">
        <f t="shared" ref="Z663:AA663" si="1753">Z664+Z665+Z666</f>
        <v>0</v>
      </c>
      <c r="AA663" s="146">
        <f t="shared" si="1753"/>
        <v>0</v>
      </c>
      <c r="AB663" s="146" t="e">
        <f>AA663/Z663*100</f>
        <v>#DIV/0!</v>
      </c>
      <c r="AC663" s="146">
        <f t="shared" ref="AC663:AD663" si="1754">AC664+AC665+AC666</f>
        <v>0</v>
      </c>
      <c r="AD663" s="146">
        <f t="shared" si="1754"/>
        <v>0</v>
      </c>
      <c r="AE663" s="146" t="e">
        <f>AD663/AC663*100</f>
        <v>#DIV/0!</v>
      </c>
      <c r="AF663" s="146">
        <f t="shared" ref="AF663:AG663" si="1755">AF664+AF665+AF666</f>
        <v>0</v>
      </c>
      <c r="AG663" s="146">
        <f t="shared" si="1755"/>
        <v>0</v>
      </c>
      <c r="AH663" s="146" t="e">
        <f>AG663/AF663*100</f>
        <v>#DIV/0!</v>
      </c>
      <c r="AI663" s="146">
        <f t="shared" ref="AI663:AJ663" si="1756">AI664+AI665+AI666</f>
        <v>900</v>
      </c>
      <c r="AJ663" s="146">
        <f t="shared" si="1756"/>
        <v>0</v>
      </c>
      <c r="AK663" s="146">
        <f>AJ663/AI663*100</f>
        <v>0</v>
      </c>
      <c r="AL663" s="146">
        <f t="shared" ref="AL663:AM663" si="1757">AL664+AL665+AL666</f>
        <v>0</v>
      </c>
      <c r="AM663" s="146">
        <f t="shared" si="1757"/>
        <v>0</v>
      </c>
      <c r="AN663" s="146" t="e">
        <f>AM663/AL663*100</f>
        <v>#DIV/0!</v>
      </c>
      <c r="AO663" s="146">
        <f t="shared" ref="AO663:AP663" si="1758">AO664+AO665+AO666</f>
        <v>0</v>
      </c>
      <c r="AP663" s="146">
        <f t="shared" si="1758"/>
        <v>0</v>
      </c>
      <c r="AQ663" s="146" t="e">
        <f>AP663/AO663*100</f>
        <v>#DIV/0!</v>
      </c>
      <c r="AR663" s="372"/>
    </row>
    <row r="664" spans="1:44" ht="40.5" customHeight="1" x14ac:dyDescent="0.25">
      <c r="A664" s="402"/>
      <c r="B664" s="378"/>
      <c r="C664" s="378"/>
      <c r="D664" s="178" t="s">
        <v>37</v>
      </c>
      <c r="E664" s="281">
        <f t="shared" si="1732"/>
        <v>0</v>
      </c>
      <c r="F664" s="281">
        <f t="shared" si="1733"/>
        <v>0</v>
      </c>
      <c r="G664" s="252" t="e">
        <f t="shared" si="1734"/>
        <v>#DIV/0!</v>
      </c>
      <c r="H664" s="142"/>
      <c r="I664" s="142"/>
      <c r="J664" s="149"/>
      <c r="K664" s="142"/>
      <c r="L664" s="142"/>
      <c r="M664" s="149"/>
      <c r="N664" s="142"/>
      <c r="O664" s="142"/>
      <c r="P664" s="149"/>
      <c r="Q664" s="142"/>
      <c r="R664" s="142"/>
      <c r="S664" s="149"/>
      <c r="T664" s="142"/>
      <c r="U664" s="142"/>
      <c r="V664" s="149"/>
      <c r="W664" s="142"/>
      <c r="X664" s="142"/>
      <c r="Y664" s="149"/>
      <c r="Z664" s="142"/>
      <c r="AA664" s="142"/>
      <c r="AB664" s="149"/>
      <c r="AC664" s="228"/>
      <c r="AD664" s="142"/>
      <c r="AE664" s="149"/>
      <c r="AF664" s="142"/>
      <c r="AG664" s="142"/>
      <c r="AH664" s="149"/>
      <c r="AI664" s="142"/>
      <c r="AJ664" s="142"/>
      <c r="AK664" s="149"/>
      <c r="AL664" s="142"/>
      <c r="AM664" s="142"/>
      <c r="AN664" s="149"/>
      <c r="AO664" s="142"/>
      <c r="AP664" s="142"/>
      <c r="AQ664" s="149"/>
      <c r="AR664" s="373"/>
    </row>
    <row r="665" spans="1:44" ht="40.5" customHeight="1" x14ac:dyDescent="0.25">
      <c r="A665" s="402"/>
      <c r="B665" s="378"/>
      <c r="C665" s="378"/>
      <c r="D665" s="178" t="s">
        <v>2</v>
      </c>
      <c r="E665" s="281">
        <f t="shared" si="1732"/>
        <v>0</v>
      </c>
      <c r="F665" s="281">
        <f t="shared" si="1733"/>
        <v>0</v>
      </c>
      <c r="G665" s="252" t="e">
        <f t="shared" si="1734"/>
        <v>#DIV/0!</v>
      </c>
      <c r="H665" s="142"/>
      <c r="I665" s="142"/>
      <c r="J665" s="149"/>
      <c r="K665" s="142"/>
      <c r="L665" s="142"/>
      <c r="M665" s="149"/>
      <c r="N665" s="142"/>
      <c r="O665" s="142"/>
      <c r="P665" s="149"/>
      <c r="Q665" s="142"/>
      <c r="R665" s="142"/>
      <c r="S665" s="149"/>
      <c r="T665" s="142"/>
      <c r="U665" s="142"/>
      <c r="V665" s="149"/>
      <c r="W665" s="142"/>
      <c r="X665" s="142"/>
      <c r="Y665" s="149"/>
      <c r="Z665" s="142"/>
      <c r="AA665" s="142"/>
      <c r="AB665" s="149"/>
      <c r="AC665" s="228"/>
      <c r="AD665" s="142"/>
      <c r="AE665" s="149"/>
      <c r="AF665" s="142"/>
      <c r="AG665" s="142"/>
      <c r="AH665" s="149"/>
      <c r="AI665" s="142"/>
      <c r="AJ665" s="142"/>
      <c r="AK665" s="149"/>
      <c r="AL665" s="142"/>
      <c r="AM665" s="142"/>
      <c r="AN665" s="149"/>
      <c r="AO665" s="142"/>
      <c r="AP665" s="142"/>
      <c r="AQ665" s="149"/>
      <c r="AR665" s="373"/>
    </row>
    <row r="666" spans="1:44" ht="40.5" customHeight="1" x14ac:dyDescent="0.25">
      <c r="A666" s="402"/>
      <c r="B666" s="378"/>
      <c r="C666" s="378"/>
      <c r="D666" s="179" t="s">
        <v>43</v>
      </c>
      <c r="E666" s="281">
        <f t="shared" si="1732"/>
        <v>900</v>
      </c>
      <c r="F666" s="281">
        <f t="shared" si="1733"/>
        <v>0</v>
      </c>
      <c r="G666" s="252">
        <f t="shared" si="1734"/>
        <v>0</v>
      </c>
      <c r="H666" s="142"/>
      <c r="I666" s="142"/>
      <c r="J666" s="149"/>
      <c r="K666" s="142"/>
      <c r="L666" s="142"/>
      <c r="M666" s="149"/>
      <c r="N666" s="142"/>
      <c r="O666" s="142"/>
      <c r="P666" s="149"/>
      <c r="Q666" s="142"/>
      <c r="R666" s="142"/>
      <c r="S666" s="149"/>
      <c r="T666" s="142"/>
      <c r="U666" s="142"/>
      <c r="V666" s="149"/>
      <c r="W666" s="142"/>
      <c r="X666" s="142"/>
      <c r="Y666" s="149"/>
      <c r="Z666" s="142"/>
      <c r="AA666" s="142"/>
      <c r="AB666" s="149"/>
      <c r="AC666" s="228"/>
      <c r="AD666" s="142"/>
      <c r="AE666" s="149"/>
      <c r="AF666" s="142"/>
      <c r="AG666" s="142"/>
      <c r="AH666" s="149"/>
      <c r="AI666" s="142">
        <v>900</v>
      </c>
      <c r="AJ666" s="142"/>
      <c r="AK666" s="149"/>
      <c r="AL666" s="142"/>
      <c r="AM666" s="142"/>
      <c r="AN666" s="149"/>
      <c r="AO666" s="142"/>
      <c r="AP666" s="142"/>
      <c r="AQ666" s="149"/>
      <c r="AR666" s="373"/>
    </row>
    <row r="667" spans="1:44" ht="40.5" customHeight="1" x14ac:dyDescent="0.25">
      <c r="A667" s="402"/>
      <c r="B667" s="378"/>
      <c r="C667" s="378"/>
      <c r="D667" s="182" t="s">
        <v>355</v>
      </c>
      <c r="E667" s="281">
        <f t="shared" si="1732"/>
        <v>0</v>
      </c>
      <c r="F667" s="281">
        <f t="shared" si="1733"/>
        <v>0</v>
      </c>
      <c r="G667" s="252" t="e">
        <f t="shared" si="1734"/>
        <v>#DIV/0!</v>
      </c>
      <c r="H667" s="142"/>
      <c r="I667" s="142"/>
      <c r="J667" s="149"/>
      <c r="K667" s="142"/>
      <c r="L667" s="142"/>
      <c r="M667" s="149"/>
      <c r="N667" s="142"/>
      <c r="O667" s="142"/>
      <c r="P667" s="149"/>
      <c r="Q667" s="142"/>
      <c r="R667" s="142"/>
      <c r="S667" s="149"/>
      <c r="T667" s="142"/>
      <c r="U667" s="142"/>
      <c r="V667" s="149"/>
      <c r="W667" s="142"/>
      <c r="X667" s="142"/>
      <c r="Y667" s="149"/>
      <c r="Z667" s="142"/>
      <c r="AA667" s="142"/>
      <c r="AB667" s="149"/>
      <c r="AC667" s="228"/>
      <c r="AD667" s="142"/>
      <c r="AE667" s="149"/>
      <c r="AF667" s="142"/>
      <c r="AG667" s="142"/>
      <c r="AH667" s="149"/>
      <c r="AI667" s="142"/>
      <c r="AJ667" s="142"/>
      <c r="AK667" s="149"/>
      <c r="AL667" s="142"/>
      <c r="AM667" s="142"/>
      <c r="AN667" s="149"/>
      <c r="AO667" s="142"/>
      <c r="AP667" s="142"/>
      <c r="AQ667" s="149"/>
      <c r="AR667" s="373"/>
    </row>
    <row r="668" spans="1:44" ht="40.5" customHeight="1" x14ac:dyDescent="0.25">
      <c r="A668" s="403"/>
      <c r="B668" s="379"/>
      <c r="C668" s="379"/>
      <c r="D668" s="182" t="s">
        <v>462</v>
      </c>
      <c r="E668" s="281">
        <f t="shared" si="1732"/>
        <v>0</v>
      </c>
      <c r="F668" s="281">
        <f t="shared" si="1733"/>
        <v>0</v>
      </c>
      <c r="G668" s="252" t="e">
        <f t="shared" si="1734"/>
        <v>#DIV/0!</v>
      </c>
      <c r="H668" s="142"/>
      <c r="I668" s="142"/>
      <c r="J668" s="149"/>
      <c r="K668" s="142"/>
      <c r="L668" s="142"/>
      <c r="M668" s="149"/>
      <c r="N668" s="142"/>
      <c r="O668" s="142"/>
      <c r="P668" s="149"/>
      <c r="Q668" s="142"/>
      <c r="R668" s="142"/>
      <c r="S668" s="149"/>
      <c r="T668" s="142"/>
      <c r="U668" s="142"/>
      <c r="V668" s="149"/>
      <c r="W668" s="142"/>
      <c r="X668" s="142"/>
      <c r="Y668" s="149"/>
      <c r="Z668" s="142"/>
      <c r="AA668" s="142"/>
      <c r="AB668" s="149"/>
      <c r="AC668" s="142"/>
      <c r="AD668" s="142"/>
      <c r="AE668" s="149"/>
      <c r="AF668" s="142"/>
      <c r="AG668" s="142"/>
      <c r="AH668" s="149"/>
      <c r="AI668" s="142"/>
      <c r="AJ668" s="142"/>
      <c r="AK668" s="149"/>
      <c r="AL668" s="142"/>
      <c r="AM668" s="142"/>
      <c r="AN668" s="149"/>
      <c r="AO668" s="142"/>
      <c r="AP668" s="142"/>
      <c r="AQ668" s="149"/>
      <c r="AR668" s="307"/>
    </row>
    <row r="669" spans="1:44" ht="40.5" customHeight="1" x14ac:dyDescent="0.25">
      <c r="A669" s="401" t="s">
        <v>556</v>
      </c>
      <c r="B669" s="377" t="s">
        <v>564</v>
      </c>
      <c r="C669" s="377" t="s">
        <v>494</v>
      </c>
      <c r="D669" s="150" t="s">
        <v>41</v>
      </c>
      <c r="E669" s="281">
        <f t="shared" si="1732"/>
        <v>3302</v>
      </c>
      <c r="F669" s="281">
        <f t="shared" si="1733"/>
        <v>0</v>
      </c>
      <c r="G669" s="252">
        <f t="shared" si="1734"/>
        <v>0</v>
      </c>
      <c r="H669" s="146">
        <f>H670+H671+H672+H674</f>
        <v>0</v>
      </c>
      <c r="I669" s="146">
        <f t="shared" ref="I669" si="1759">I670+I671+I672</f>
        <v>0</v>
      </c>
      <c r="J669" s="146" t="e">
        <f>I669/H669*100</f>
        <v>#DIV/0!</v>
      </c>
      <c r="K669" s="146">
        <f t="shared" ref="K669:L669" si="1760">K670+K671+K672</f>
        <v>0</v>
      </c>
      <c r="L669" s="146">
        <f t="shared" si="1760"/>
        <v>0</v>
      </c>
      <c r="M669" s="146" t="e">
        <f>L669/K669*100</f>
        <v>#DIV/0!</v>
      </c>
      <c r="N669" s="146">
        <f t="shared" ref="N669:O669" si="1761">N670+N671+N672</f>
        <v>0</v>
      </c>
      <c r="O669" s="146">
        <f t="shared" si="1761"/>
        <v>0</v>
      </c>
      <c r="P669" s="146" t="e">
        <f>O669/N669*100</f>
        <v>#DIV/0!</v>
      </c>
      <c r="Q669" s="146">
        <f t="shared" ref="Q669:R669" si="1762">Q670+Q671+Q672</f>
        <v>0</v>
      </c>
      <c r="R669" s="146">
        <f t="shared" si="1762"/>
        <v>0</v>
      </c>
      <c r="S669" s="146" t="e">
        <f>R669/Q669*100</f>
        <v>#DIV/0!</v>
      </c>
      <c r="T669" s="146">
        <f t="shared" ref="T669:U669" si="1763">T670+T671+T672</f>
        <v>0</v>
      </c>
      <c r="U669" s="146">
        <f t="shared" si="1763"/>
        <v>0</v>
      </c>
      <c r="V669" s="146" t="e">
        <f>U669/T669*100</f>
        <v>#DIV/0!</v>
      </c>
      <c r="W669" s="146">
        <f t="shared" ref="W669:X669" si="1764">W670+W671+W672</f>
        <v>0</v>
      </c>
      <c r="X669" s="146">
        <f t="shared" si="1764"/>
        <v>0</v>
      </c>
      <c r="Y669" s="146" t="e">
        <f>X669/W669*100</f>
        <v>#DIV/0!</v>
      </c>
      <c r="Z669" s="146">
        <f t="shared" ref="Z669:AA669" si="1765">Z670+Z671+Z672</f>
        <v>0</v>
      </c>
      <c r="AA669" s="146">
        <f t="shared" si="1765"/>
        <v>0</v>
      </c>
      <c r="AB669" s="146" t="e">
        <f>AA669/Z669*100</f>
        <v>#DIV/0!</v>
      </c>
      <c r="AC669" s="146">
        <f t="shared" ref="AC669:AD669" si="1766">AC670+AC671+AC672</f>
        <v>0</v>
      </c>
      <c r="AD669" s="146">
        <f t="shared" si="1766"/>
        <v>0</v>
      </c>
      <c r="AE669" s="146" t="e">
        <f>AD669/AC669*100</f>
        <v>#DIV/0!</v>
      </c>
      <c r="AF669" s="146">
        <f t="shared" ref="AF669:AG669" si="1767">AF670+AF671+AF672</f>
        <v>0</v>
      </c>
      <c r="AG669" s="146">
        <f t="shared" si="1767"/>
        <v>0</v>
      </c>
      <c r="AH669" s="146" t="e">
        <f>AG669/AF669*100</f>
        <v>#DIV/0!</v>
      </c>
      <c r="AI669" s="146">
        <f t="shared" ref="AI669:AJ669" si="1768">AI670+AI671+AI672</f>
        <v>3302</v>
      </c>
      <c r="AJ669" s="146">
        <f t="shared" si="1768"/>
        <v>0</v>
      </c>
      <c r="AK669" s="146">
        <f>AJ669/AI669*100</f>
        <v>0</v>
      </c>
      <c r="AL669" s="146">
        <f t="shared" ref="AL669:AM669" si="1769">AL670+AL671+AL672</f>
        <v>0</v>
      </c>
      <c r="AM669" s="146">
        <f t="shared" si="1769"/>
        <v>0</v>
      </c>
      <c r="AN669" s="146" t="e">
        <f>AM669/AL669*100</f>
        <v>#DIV/0!</v>
      </c>
      <c r="AO669" s="146">
        <f t="shared" ref="AO669:AP669" si="1770">AO670+AO671+AO672</f>
        <v>0</v>
      </c>
      <c r="AP669" s="146">
        <f t="shared" si="1770"/>
        <v>0</v>
      </c>
      <c r="AQ669" s="146" t="e">
        <f>AP669/AO669*100</f>
        <v>#DIV/0!</v>
      </c>
      <c r="AR669" s="372"/>
    </row>
    <row r="670" spans="1:44" ht="40.5" customHeight="1" x14ac:dyDescent="0.25">
      <c r="A670" s="402"/>
      <c r="B670" s="378"/>
      <c r="C670" s="378"/>
      <c r="D670" s="178" t="s">
        <v>37</v>
      </c>
      <c r="E670" s="281">
        <f t="shared" si="1732"/>
        <v>0</v>
      </c>
      <c r="F670" s="281">
        <f t="shared" si="1733"/>
        <v>0</v>
      </c>
      <c r="G670" s="252" t="e">
        <f t="shared" si="1734"/>
        <v>#DIV/0!</v>
      </c>
      <c r="H670" s="142"/>
      <c r="I670" s="142"/>
      <c r="J670" s="149"/>
      <c r="K670" s="142"/>
      <c r="L670" s="142"/>
      <c r="M670" s="149"/>
      <c r="N670" s="142"/>
      <c r="O670" s="142"/>
      <c r="P670" s="149"/>
      <c r="Q670" s="142"/>
      <c r="R670" s="142"/>
      <c r="S670" s="149"/>
      <c r="T670" s="142"/>
      <c r="U670" s="142"/>
      <c r="V670" s="149"/>
      <c r="W670" s="142"/>
      <c r="X670" s="142"/>
      <c r="Y670" s="149"/>
      <c r="Z670" s="142"/>
      <c r="AA670" s="142"/>
      <c r="AB670" s="149"/>
      <c r="AC670" s="228"/>
      <c r="AD670" s="142"/>
      <c r="AE670" s="149"/>
      <c r="AF670" s="142"/>
      <c r="AG670" s="142"/>
      <c r="AH670" s="149"/>
      <c r="AI670" s="142"/>
      <c r="AJ670" s="142"/>
      <c r="AK670" s="149"/>
      <c r="AL670" s="142"/>
      <c r="AM670" s="142"/>
      <c r="AN670" s="149"/>
      <c r="AO670" s="142"/>
      <c r="AP670" s="142"/>
      <c r="AQ670" s="149"/>
      <c r="AR670" s="373"/>
    </row>
    <row r="671" spans="1:44" ht="40.5" customHeight="1" x14ac:dyDescent="0.25">
      <c r="A671" s="402"/>
      <c r="B671" s="378"/>
      <c r="C671" s="378"/>
      <c r="D671" s="178" t="s">
        <v>2</v>
      </c>
      <c r="E671" s="281">
        <f t="shared" si="1732"/>
        <v>0</v>
      </c>
      <c r="F671" s="281">
        <f t="shared" si="1733"/>
        <v>0</v>
      </c>
      <c r="G671" s="252" t="e">
        <f t="shared" si="1734"/>
        <v>#DIV/0!</v>
      </c>
      <c r="H671" s="142"/>
      <c r="I671" s="142"/>
      <c r="J671" s="149"/>
      <c r="K671" s="142"/>
      <c r="L671" s="142"/>
      <c r="M671" s="149"/>
      <c r="N671" s="142"/>
      <c r="O671" s="142"/>
      <c r="P671" s="149"/>
      <c r="Q671" s="142"/>
      <c r="R671" s="142"/>
      <c r="S671" s="149"/>
      <c r="T671" s="142"/>
      <c r="U671" s="142"/>
      <c r="V671" s="149"/>
      <c r="W671" s="142"/>
      <c r="X671" s="142"/>
      <c r="Y671" s="149"/>
      <c r="Z671" s="142"/>
      <c r="AA671" s="142"/>
      <c r="AB671" s="149"/>
      <c r="AC671" s="228"/>
      <c r="AD671" s="142"/>
      <c r="AE671" s="149"/>
      <c r="AF671" s="142"/>
      <c r="AG671" s="142"/>
      <c r="AH671" s="149"/>
      <c r="AI671" s="142"/>
      <c r="AJ671" s="142"/>
      <c r="AK671" s="149"/>
      <c r="AL671" s="142"/>
      <c r="AM671" s="142"/>
      <c r="AN671" s="149"/>
      <c r="AO671" s="142"/>
      <c r="AP671" s="142"/>
      <c r="AQ671" s="149"/>
      <c r="AR671" s="373"/>
    </row>
    <row r="672" spans="1:44" ht="40.5" customHeight="1" x14ac:dyDescent="0.25">
      <c r="A672" s="402"/>
      <c r="B672" s="378"/>
      <c r="C672" s="378"/>
      <c r="D672" s="179" t="s">
        <v>43</v>
      </c>
      <c r="E672" s="281">
        <f t="shared" si="1732"/>
        <v>3302</v>
      </c>
      <c r="F672" s="281">
        <f t="shared" si="1733"/>
        <v>0</v>
      </c>
      <c r="G672" s="252">
        <f t="shared" si="1734"/>
        <v>0</v>
      </c>
      <c r="H672" s="142"/>
      <c r="I672" s="142"/>
      <c r="J672" s="149"/>
      <c r="K672" s="142"/>
      <c r="L672" s="142"/>
      <c r="M672" s="149"/>
      <c r="N672" s="142"/>
      <c r="O672" s="142"/>
      <c r="P672" s="149"/>
      <c r="Q672" s="142"/>
      <c r="R672" s="142"/>
      <c r="S672" s="149"/>
      <c r="T672" s="142"/>
      <c r="U672" s="142"/>
      <c r="V672" s="149"/>
      <c r="W672" s="142"/>
      <c r="X672" s="142"/>
      <c r="Y672" s="149"/>
      <c r="Z672" s="142"/>
      <c r="AA672" s="142"/>
      <c r="AB672" s="149"/>
      <c r="AC672" s="228"/>
      <c r="AD672" s="142"/>
      <c r="AE672" s="149"/>
      <c r="AF672" s="142"/>
      <c r="AG672" s="142"/>
      <c r="AH672" s="149"/>
      <c r="AI672" s="142">
        <v>3302</v>
      </c>
      <c r="AJ672" s="142"/>
      <c r="AK672" s="149"/>
      <c r="AL672" s="142"/>
      <c r="AM672" s="142"/>
      <c r="AN672" s="149"/>
      <c r="AO672" s="142"/>
      <c r="AP672" s="142"/>
      <c r="AQ672" s="149"/>
      <c r="AR672" s="373"/>
    </row>
    <row r="673" spans="1:44" ht="40.5" customHeight="1" x14ac:dyDescent="0.25">
      <c r="A673" s="402"/>
      <c r="B673" s="378"/>
      <c r="C673" s="378"/>
      <c r="D673" s="182" t="s">
        <v>355</v>
      </c>
      <c r="E673" s="281">
        <f t="shared" si="1732"/>
        <v>0</v>
      </c>
      <c r="F673" s="281">
        <f t="shared" si="1733"/>
        <v>0</v>
      </c>
      <c r="G673" s="252" t="e">
        <f t="shared" si="1734"/>
        <v>#DIV/0!</v>
      </c>
      <c r="H673" s="142"/>
      <c r="I673" s="142"/>
      <c r="J673" s="149"/>
      <c r="K673" s="142"/>
      <c r="L673" s="142"/>
      <c r="M673" s="149"/>
      <c r="N673" s="142"/>
      <c r="O673" s="142"/>
      <c r="P673" s="149"/>
      <c r="Q673" s="142"/>
      <c r="R673" s="142"/>
      <c r="S673" s="149"/>
      <c r="T673" s="142"/>
      <c r="U673" s="142"/>
      <c r="V673" s="149"/>
      <c r="W673" s="142"/>
      <c r="X673" s="142"/>
      <c r="Y673" s="149"/>
      <c r="Z673" s="142"/>
      <c r="AA673" s="142"/>
      <c r="AB673" s="149"/>
      <c r="AC673" s="228"/>
      <c r="AD673" s="142"/>
      <c r="AE673" s="149"/>
      <c r="AF673" s="142"/>
      <c r="AG673" s="142"/>
      <c r="AH673" s="149"/>
      <c r="AI673" s="142"/>
      <c r="AJ673" s="142"/>
      <c r="AK673" s="149"/>
      <c r="AL673" s="142"/>
      <c r="AM673" s="142"/>
      <c r="AN673" s="149"/>
      <c r="AO673" s="142"/>
      <c r="AP673" s="142"/>
      <c r="AQ673" s="149"/>
      <c r="AR673" s="373"/>
    </row>
    <row r="674" spans="1:44" ht="40.5" customHeight="1" x14ac:dyDescent="0.25">
      <c r="A674" s="403"/>
      <c r="B674" s="379"/>
      <c r="C674" s="379"/>
      <c r="D674" s="182" t="s">
        <v>462</v>
      </c>
      <c r="E674" s="281">
        <f t="shared" si="1732"/>
        <v>0</v>
      </c>
      <c r="F674" s="281">
        <f t="shared" si="1733"/>
        <v>0</v>
      </c>
      <c r="G674" s="252" t="e">
        <f t="shared" si="1734"/>
        <v>#DIV/0!</v>
      </c>
      <c r="H674" s="142"/>
      <c r="I674" s="142"/>
      <c r="J674" s="149"/>
      <c r="K674" s="142"/>
      <c r="L674" s="142"/>
      <c r="M674" s="149"/>
      <c r="N674" s="142"/>
      <c r="O674" s="142"/>
      <c r="P674" s="149"/>
      <c r="Q674" s="142"/>
      <c r="R674" s="142"/>
      <c r="S674" s="149"/>
      <c r="T674" s="142"/>
      <c r="U674" s="142"/>
      <c r="V674" s="149"/>
      <c r="W674" s="142"/>
      <c r="X674" s="142"/>
      <c r="Y674" s="149"/>
      <c r="Z674" s="142"/>
      <c r="AA674" s="142"/>
      <c r="AB674" s="149"/>
      <c r="AC674" s="142"/>
      <c r="AD674" s="142"/>
      <c r="AE674" s="149"/>
      <c r="AF674" s="142"/>
      <c r="AG674" s="142"/>
      <c r="AH674" s="149"/>
      <c r="AI674" s="142"/>
      <c r="AJ674" s="142"/>
      <c r="AK674" s="149"/>
      <c r="AL674" s="142"/>
      <c r="AM674" s="142"/>
      <c r="AN674" s="149"/>
      <c r="AO674" s="142"/>
      <c r="AP674" s="142"/>
      <c r="AQ674" s="149"/>
      <c r="AR674" s="307"/>
    </row>
    <row r="675" spans="1:44" ht="21" customHeight="1" x14ac:dyDescent="0.25">
      <c r="A675" s="380" t="s">
        <v>500</v>
      </c>
      <c r="B675" s="381"/>
      <c r="C675" s="381"/>
      <c r="D675" s="150" t="s">
        <v>41</v>
      </c>
      <c r="E675" s="281">
        <f t="shared" si="1666"/>
        <v>18431.169000000002</v>
      </c>
      <c r="F675" s="281">
        <f t="shared" si="1667"/>
        <v>1877.4</v>
      </c>
      <c r="G675" s="221">
        <f t="shared" si="1668"/>
        <v>0.10186006107371702</v>
      </c>
      <c r="H675" s="146">
        <f>H676+H677+H678</f>
        <v>0</v>
      </c>
      <c r="I675" s="146">
        <f t="shared" ref="I675" si="1771">I676+I677+I678</f>
        <v>0</v>
      </c>
      <c r="J675" s="146" t="e">
        <f>I675/H675*100</f>
        <v>#DIV/0!</v>
      </c>
      <c r="K675" s="146">
        <f t="shared" ref="K675:L675" si="1772">K676+K677+K678</f>
        <v>0</v>
      </c>
      <c r="L675" s="146">
        <f t="shared" si="1772"/>
        <v>0</v>
      </c>
      <c r="M675" s="146" t="e">
        <f>L675/K675*100</f>
        <v>#DIV/0!</v>
      </c>
      <c r="N675" s="146">
        <f t="shared" ref="N675:O675" si="1773">N676+N677+N678</f>
        <v>0</v>
      </c>
      <c r="O675" s="146">
        <f t="shared" si="1773"/>
        <v>0</v>
      </c>
      <c r="P675" s="146" t="e">
        <f>O675/N675*100</f>
        <v>#DIV/0!</v>
      </c>
      <c r="Q675" s="146">
        <f t="shared" ref="Q675:R675" si="1774">Q676+Q677+Q678</f>
        <v>0</v>
      </c>
      <c r="R675" s="146">
        <f t="shared" si="1774"/>
        <v>0</v>
      </c>
      <c r="S675" s="146" t="e">
        <f>R675/Q675*100</f>
        <v>#DIV/0!</v>
      </c>
      <c r="T675" s="146">
        <f t="shared" ref="T675:U675" si="1775">T676+T677+T678</f>
        <v>1877.4</v>
      </c>
      <c r="U675" s="146">
        <f t="shared" si="1775"/>
        <v>1877.4</v>
      </c>
      <c r="V675" s="146">
        <f>U675/T675*100</f>
        <v>100</v>
      </c>
      <c r="W675" s="146">
        <f t="shared" ref="W675:X675" si="1776">W676+W677+W678</f>
        <v>0</v>
      </c>
      <c r="X675" s="146">
        <f t="shared" si="1776"/>
        <v>0</v>
      </c>
      <c r="Y675" s="146" t="e">
        <f>X675/W675*100</f>
        <v>#DIV/0!</v>
      </c>
      <c r="Z675" s="146">
        <f t="shared" ref="Z675:AA675" si="1777">Z676+Z677+Z678</f>
        <v>0</v>
      </c>
      <c r="AA675" s="146">
        <f t="shared" si="1777"/>
        <v>0</v>
      </c>
      <c r="AB675" s="146" t="e">
        <f>AA675/Z675*100</f>
        <v>#DIV/0!</v>
      </c>
      <c r="AC675" s="146">
        <f t="shared" ref="AC675:AD675" si="1778">AC676+AC677+AC678</f>
        <v>600</v>
      </c>
      <c r="AD675" s="146">
        <f t="shared" si="1778"/>
        <v>0</v>
      </c>
      <c r="AE675" s="146">
        <f>AD675/AC675*100</f>
        <v>0</v>
      </c>
      <c r="AF675" s="146">
        <f t="shared" ref="AF675:AG675" si="1779">AF676+AF677+AF678</f>
        <v>0</v>
      </c>
      <c r="AG675" s="146">
        <f t="shared" si="1779"/>
        <v>0</v>
      </c>
      <c r="AH675" s="146" t="e">
        <f>AG675/AF675*100</f>
        <v>#DIV/0!</v>
      </c>
      <c r="AI675" s="146">
        <f t="shared" ref="AI675:AJ675" si="1780">AI676+AI677+AI678</f>
        <v>15311.169000000002</v>
      </c>
      <c r="AJ675" s="146">
        <f t="shared" si="1780"/>
        <v>0</v>
      </c>
      <c r="AK675" s="146">
        <f>AJ675/AI675*100</f>
        <v>0</v>
      </c>
      <c r="AL675" s="146">
        <f t="shared" ref="AL675:AM675" si="1781">AL676+AL677+AL678</f>
        <v>642.59999999999991</v>
      </c>
      <c r="AM675" s="146">
        <f t="shared" si="1781"/>
        <v>0</v>
      </c>
      <c r="AN675" s="146">
        <f>AM675/AL675*100</f>
        <v>0</v>
      </c>
      <c r="AO675" s="146">
        <f t="shared" ref="AO675:AP675" si="1782">AO676+AO677+AO678</f>
        <v>0</v>
      </c>
      <c r="AP675" s="146">
        <f t="shared" si="1782"/>
        <v>0</v>
      </c>
      <c r="AQ675" s="146" t="e">
        <f>AP675/AO675*100</f>
        <v>#DIV/0!</v>
      </c>
      <c r="AR675" s="392"/>
    </row>
    <row r="676" spans="1:44" ht="31.5" x14ac:dyDescent="0.25">
      <c r="A676" s="383"/>
      <c r="B676" s="384"/>
      <c r="C676" s="384"/>
      <c r="D676" s="178" t="s">
        <v>37</v>
      </c>
      <c r="E676" s="281">
        <f t="shared" si="1666"/>
        <v>0</v>
      </c>
      <c r="F676" s="281">
        <f t="shared" si="1667"/>
        <v>0</v>
      </c>
      <c r="G676" s="221" t="e">
        <f t="shared" si="1668"/>
        <v>#DIV/0!</v>
      </c>
      <c r="H676" s="142">
        <f>H628+H622+H616+H610+H604+H634+H640+H646+H652+H658+H664+H670</f>
        <v>0</v>
      </c>
      <c r="I676" s="142">
        <f t="shared" ref="I676:AQ676" si="1783">I628+I622+I616+I610+I604+I634+I640+I646+I652+I658+I664+I670</f>
        <v>0</v>
      </c>
      <c r="J676" s="142">
        <f t="shared" si="1783"/>
        <v>0</v>
      </c>
      <c r="K676" s="142">
        <f t="shared" si="1783"/>
        <v>0</v>
      </c>
      <c r="L676" s="142">
        <f t="shared" si="1783"/>
        <v>0</v>
      </c>
      <c r="M676" s="142">
        <f t="shared" si="1783"/>
        <v>0</v>
      </c>
      <c r="N676" s="142">
        <f t="shared" si="1783"/>
        <v>0</v>
      </c>
      <c r="O676" s="142">
        <f t="shared" si="1783"/>
        <v>0</v>
      </c>
      <c r="P676" s="142">
        <f t="shared" si="1783"/>
        <v>0</v>
      </c>
      <c r="Q676" s="142">
        <f t="shared" si="1783"/>
        <v>0</v>
      </c>
      <c r="R676" s="142">
        <f t="shared" si="1783"/>
        <v>0</v>
      </c>
      <c r="S676" s="142">
        <f t="shared" si="1783"/>
        <v>0</v>
      </c>
      <c r="T676" s="142">
        <f t="shared" si="1783"/>
        <v>0</v>
      </c>
      <c r="U676" s="142">
        <f t="shared" si="1783"/>
        <v>0</v>
      </c>
      <c r="V676" s="142">
        <f t="shared" si="1783"/>
        <v>0</v>
      </c>
      <c r="W676" s="142">
        <f t="shared" si="1783"/>
        <v>0</v>
      </c>
      <c r="X676" s="142">
        <f t="shared" si="1783"/>
        <v>0</v>
      </c>
      <c r="Y676" s="142">
        <f t="shared" si="1783"/>
        <v>0</v>
      </c>
      <c r="Z676" s="142">
        <f t="shared" si="1783"/>
        <v>0</v>
      </c>
      <c r="AA676" s="142">
        <f t="shared" si="1783"/>
        <v>0</v>
      </c>
      <c r="AB676" s="142">
        <f t="shared" si="1783"/>
        <v>0</v>
      </c>
      <c r="AC676" s="142">
        <f t="shared" si="1783"/>
        <v>0</v>
      </c>
      <c r="AD676" s="142">
        <f t="shared" si="1783"/>
        <v>0</v>
      </c>
      <c r="AE676" s="142">
        <f t="shared" si="1783"/>
        <v>0</v>
      </c>
      <c r="AF676" s="142">
        <f t="shared" si="1783"/>
        <v>0</v>
      </c>
      <c r="AG676" s="142">
        <f t="shared" si="1783"/>
        <v>0</v>
      </c>
      <c r="AH676" s="142">
        <f t="shared" si="1783"/>
        <v>0</v>
      </c>
      <c r="AI676" s="142">
        <f t="shared" si="1783"/>
        <v>0</v>
      </c>
      <c r="AJ676" s="142">
        <f t="shared" si="1783"/>
        <v>0</v>
      </c>
      <c r="AK676" s="142">
        <f t="shared" si="1783"/>
        <v>0</v>
      </c>
      <c r="AL676" s="142">
        <f t="shared" si="1783"/>
        <v>0</v>
      </c>
      <c r="AM676" s="142">
        <f t="shared" si="1783"/>
        <v>0</v>
      </c>
      <c r="AN676" s="142">
        <f t="shared" si="1783"/>
        <v>0</v>
      </c>
      <c r="AO676" s="142">
        <f t="shared" si="1783"/>
        <v>0</v>
      </c>
      <c r="AP676" s="142">
        <f t="shared" si="1783"/>
        <v>0</v>
      </c>
      <c r="AQ676" s="142">
        <f t="shared" si="1783"/>
        <v>0</v>
      </c>
      <c r="AR676" s="393"/>
    </row>
    <row r="677" spans="1:44" ht="33" customHeight="1" x14ac:dyDescent="0.25">
      <c r="A677" s="383"/>
      <c r="B677" s="384"/>
      <c r="C677" s="384"/>
      <c r="D677" s="178" t="s">
        <v>2</v>
      </c>
      <c r="E677" s="281">
        <f t="shared" si="1666"/>
        <v>0</v>
      </c>
      <c r="F677" s="281">
        <f t="shared" si="1667"/>
        <v>0</v>
      </c>
      <c r="G677" s="221" t="e">
        <f t="shared" si="1668"/>
        <v>#DIV/0!</v>
      </c>
      <c r="H677" s="142">
        <f t="shared" ref="H677:AQ677" si="1784">H629+H623+H617+H611+H605+H635+H641+H647+H653+H659+H665+H671</f>
        <v>0</v>
      </c>
      <c r="I677" s="142">
        <f t="shared" si="1784"/>
        <v>0</v>
      </c>
      <c r="J677" s="142">
        <f t="shared" si="1784"/>
        <v>0</v>
      </c>
      <c r="K677" s="142">
        <f t="shared" si="1784"/>
        <v>0</v>
      </c>
      <c r="L677" s="142">
        <f t="shared" si="1784"/>
        <v>0</v>
      </c>
      <c r="M677" s="142">
        <f t="shared" si="1784"/>
        <v>0</v>
      </c>
      <c r="N677" s="142">
        <f t="shared" si="1784"/>
        <v>0</v>
      </c>
      <c r="O677" s="142">
        <f t="shared" si="1784"/>
        <v>0</v>
      </c>
      <c r="P677" s="142">
        <f t="shared" si="1784"/>
        <v>0</v>
      </c>
      <c r="Q677" s="142">
        <f t="shared" si="1784"/>
        <v>0</v>
      </c>
      <c r="R677" s="142">
        <f t="shared" si="1784"/>
        <v>0</v>
      </c>
      <c r="S677" s="142">
        <f t="shared" si="1784"/>
        <v>0</v>
      </c>
      <c r="T677" s="142">
        <f t="shared" si="1784"/>
        <v>0</v>
      </c>
      <c r="U677" s="142">
        <f t="shared" si="1784"/>
        <v>0</v>
      </c>
      <c r="V677" s="142">
        <f t="shared" si="1784"/>
        <v>0</v>
      </c>
      <c r="W677" s="142">
        <f t="shared" si="1784"/>
        <v>0</v>
      </c>
      <c r="X677" s="142">
        <f t="shared" si="1784"/>
        <v>0</v>
      </c>
      <c r="Y677" s="142">
        <f t="shared" si="1784"/>
        <v>0</v>
      </c>
      <c r="Z677" s="142">
        <f t="shared" si="1784"/>
        <v>0</v>
      </c>
      <c r="AA677" s="142">
        <f t="shared" si="1784"/>
        <v>0</v>
      </c>
      <c r="AB677" s="142">
        <f t="shared" si="1784"/>
        <v>0</v>
      </c>
      <c r="AC677" s="142">
        <f t="shared" si="1784"/>
        <v>0</v>
      </c>
      <c r="AD677" s="142">
        <f t="shared" si="1784"/>
        <v>0</v>
      </c>
      <c r="AE677" s="142">
        <f t="shared" si="1784"/>
        <v>0</v>
      </c>
      <c r="AF677" s="142">
        <f t="shared" si="1784"/>
        <v>0</v>
      </c>
      <c r="AG677" s="142">
        <f t="shared" si="1784"/>
        <v>0</v>
      </c>
      <c r="AH677" s="142">
        <f t="shared" si="1784"/>
        <v>0</v>
      </c>
      <c r="AI677" s="142">
        <f t="shared" si="1784"/>
        <v>0</v>
      </c>
      <c r="AJ677" s="142">
        <f t="shared" si="1784"/>
        <v>0</v>
      </c>
      <c r="AK677" s="142">
        <f t="shared" si="1784"/>
        <v>0</v>
      </c>
      <c r="AL677" s="142">
        <f t="shared" si="1784"/>
        <v>0</v>
      </c>
      <c r="AM677" s="142">
        <f t="shared" si="1784"/>
        <v>0</v>
      </c>
      <c r="AN677" s="142">
        <f t="shared" si="1784"/>
        <v>0</v>
      </c>
      <c r="AO677" s="142">
        <f t="shared" si="1784"/>
        <v>0</v>
      </c>
      <c r="AP677" s="142">
        <f t="shared" si="1784"/>
        <v>0</v>
      </c>
      <c r="AQ677" s="142">
        <f t="shared" si="1784"/>
        <v>0</v>
      </c>
      <c r="AR677" s="393"/>
    </row>
    <row r="678" spans="1:44" ht="21" customHeight="1" x14ac:dyDescent="0.25">
      <c r="A678" s="383"/>
      <c r="B678" s="384"/>
      <c r="C678" s="384"/>
      <c r="D678" s="181" t="s">
        <v>43</v>
      </c>
      <c r="E678" s="281">
        <f t="shared" si="1666"/>
        <v>18431.169000000002</v>
      </c>
      <c r="F678" s="281">
        <f t="shared" si="1667"/>
        <v>1877.4</v>
      </c>
      <c r="G678" s="221">
        <f t="shared" si="1668"/>
        <v>0.10186006107371702</v>
      </c>
      <c r="H678" s="142">
        <f t="shared" ref="H678:AQ678" si="1785">H630+H624+H618+H612+H606+H636+H642+H648+H654+H660+H666+H672</f>
        <v>0</v>
      </c>
      <c r="I678" s="142">
        <f t="shared" si="1785"/>
        <v>0</v>
      </c>
      <c r="J678" s="142">
        <f t="shared" si="1785"/>
        <v>0</v>
      </c>
      <c r="K678" s="142">
        <f t="shared" si="1785"/>
        <v>0</v>
      </c>
      <c r="L678" s="142">
        <f t="shared" si="1785"/>
        <v>0</v>
      </c>
      <c r="M678" s="142">
        <f t="shared" si="1785"/>
        <v>0</v>
      </c>
      <c r="N678" s="142">
        <f t="shared" si="1785"/>
        <v>0</v>
      </c>
      <c r="O678" s="142">
        <f t="shared" si="1785"/>
        <v>0</v>
      </c>
      <c r="P678" s="142">
        <f t="shared" si="1785"/>
        <v>0</v>
      </c>
      <c r="Q678" s="142">
        <f t="shared" si="1785"/>
        <v>0</v>
      </c>
      <c r="R678" s="142">
        <f t="shared" si="1785"/>
        <v>0</v>
      </c>
      <c r="S678" s="142">
        <f t="shared" si="1785"/>
        <v>0</v>
      </c>
      <c r="T678" s="142">
        <f t="shared" si="1785"/>
        <v>1877.4</v>
      </c>
      <c r="U678" s="142">
        <f t="shared" si="1785"/>
        <v>1877.4</v>
      </c>
      <c r="V678" s="142">
        <f t="shared" si="1785"/>
        <v>0</v>
      </c>
      <c r="W678" s="142">
        <f t="shared" si="1785"/>
        <v>0</v>
      </c>
      <c r="X678" s="142">
        <f t="shared" si="1785"/>
        <v>0</v>
      </c>
      <c r="Y678" s="142">
        <f t="shared" si="1785"/>
        <v>0</v>
      </c>
      <c r="Z678" s="142">
        <f t="shared" si="1785"/>
        <v>0</v>
      </c>
      <c r="AA678" s="142">
        <f t="shared" si="1785"/>
        <v>0</v>
      </c>
      <c r="AB678" s="142">
        <f t="shared" si="1785"/>
        <v>0</v>
      </c>
      <c r="AC678" s="142">
        <f t="shared" si="1785"/>
        <v>600</v>
      </c>
      <c r="AD678" s="142">
        <f t="shared" si="1785"/>
        <v>0</v>
      </c>
      <c r="AE678" s="142">
        <f t="shared" si="1785"/>
        <v>0</v>
      </c>
      <c r="AF678" s="142">
        <f t="shared" si="1785"/>
        <v>0</v>
      </c>
      <c r="AG678" s="142">
        <f t="shared" si="1785"/>
        <v>0</v>
      </c>
      <c r="AH678" s="142">
        <f t="shared" si="1785"/>
        <v>0</v>
      </c>
      <c r="AI678" s="142">
        <f t="shared" si="1785"/>
        <v>15311.169000000002</v>
      </c>
      <c r="AJ678" s="142">
        <f t="shared" si="1785"/>
        <v>0</v>
      </c>
      <c r="AK678" s="142">
        <f t="shared" si="1785"/>
        <v>0</v>
      </c>
      <c r="AL678" s="142">
        <f t="shared" si="1785"/>
        <v>642.59999999999991</v>
      </c>
      <c r="AM678" s="142">
        <f t="shared" si="1785"/>
        <v>0</v>
      </c>
      <c r="AN678" s="142">
        <f t="shared" si="1785"/>
        <v>0</v>
      </c>
      <c r="AO678" s="142">
        <f t="shared" si="1785"/>
        <v>0</v>
      </c>
      <c r="AP678" s="142">
        <f t="shared" si="1785"/>
        <v>0</v>
      </c>
      <c r="AQ678" s="142">
        <f t="shared" si="1785"/>
        <v>0</v>
      </c>
      <c r="AR678" s="393"/>
    </row>
    <row r="679" spans="1:44" ht="28.9" customHeight="1" x14ac:dyDescent="0.25">
      <c r="A679" s="383"/>
      <c r="B679" s="384"/>
      <c r="C679" s="384"/>
      <c r="D679" s="182" t="s">
        <v>355</v>
      </c>
      <c r="E679" s="284">
        <f t="shared" si="1666"/>
        <v>0</v>
      </c>
      <c r="F679" s="284">
        <f t="shared" si="1667"/>
        <v>0</v>
      </c>
      <c r="G679" s="221" t="e">
        <f t="shared" si="1668"/>
        <v>#DIV/0!</v>
      </c>
      <c r="H679" s="142">
        <f t="shared" ref="H679:AQ679" si="1786">H631+H625+H619+H613+H607+H637+H643+H649+H655+H661+H667+H673</f>
        <v>0</v>
      </c>
      <c r="I679" s="142">
        <f t="shared" si="1786"/>
        <v>0</v>
      </c>
      <c r="J679" s="142">
        <f t="shared" si="1786"/>
        <v>0</v>
      </c>
      <c r="K679" s="142">
        <f t="shared" si="1786"/>
        <v>0</v>
      </c>
      <c r="L679" s="142">
        <f t="shared" si="1786"/>
        <v>0</v>
      </c>
      <c r="M679" s="142">
        <f t="shared" si="1786"/>
        <v>0</v>
      </c>
      <c r="N679" s="142">
        <f t="shared" si="1786"/>
        <v>0</v>
      </c>
      <c r="O679" s="142">
        <f t="shared" si="1786"/>
        <v>0</v>
      </c>
      <c r="P679" s="142">
        <f t="shared" si="1786"/>
        <v>0</v>
      </c>
      <c r="Q679" s="142">
        <f t="shared" si="1786"/>
        <v>0</v>
      </c>
      <c r="R679" s="142">
        <f t="shared" si="1786"/>
        <v>0</v>
      </c>
      <c r="S679" s="142">
        <f t="shared" si="1786"/>
        <v>0</v>
      </c>
      <c r="T679" s="142">
        <f t="shared" si="1786"/>
        <v>0</v>
      </c>
      <c r="U679" s="142">
        <f t="shared" si="1786"/>
        <v>0</v>
      </c>
      <c r="V679" s="142">
        <f t="shared" si="1786"/>
        <v>0</v>
      </c>
      <c r="W679" s="142">
        <f t="shared" si="1786"/>
        <v>0</v>
      </c>
      <c r="X679" s="142">
        <f t="shared" si="1786"/>
        <v>0</v>
      </c>
      <c r="Y679" s="142">
        <f t="shared" si="1786"/>
        <v>0</v>
      </c>
      <c r="Z679" s="142">
        <f t="shared" si="1786"/>
        <v>0</v>
      </c>
      <c r="AA679" s="142">
        <f t="shared" si="1786"/>
        <v>0</v>
      </c>
      <c r="AB679" s="142">
        <f t="shared" si="1786"/>
        <v>0</v>
      </c>
      <c r="AC679" s="142">
        <f t="shared" si="1786"/>
        <v>0</v>
      </c>
      <c r="AD679" s="142">
        <f t="shared" si="1786"/>
        <v>0</v>
      </c>
      <c r="AE679" s="142">
        <f t="shared" si="1786"/>
        <v>0</v>
      </c>
      <c r="AF679" s="142">
        <f t="shared" si="1786"/>
        <v>0</v>
      </c>
      <c r="AG679" s="142">
        <f t="shared" si="1786"/>
        <v>0</v>
      </c>
      <c r="AH679" s="142">
        <f t="shared" si="1786"/>
        <v>0</v>
      </c>
      <c r="AI679" s="142">
        <f t="shared" si="1786"/>
        <v>0</v>
      </c>
      <c r="AJ679" s="142">
        <f t="shared" si="1786"/>
        <v>0</v>
      </c>
      <c r="AK679" s="142">
        <f t="shared" si="1786"/>
        <v>0</v>
      </c>
      <c r="AL679" s="142">
        <f t="shared" si="1786"/>
        <v>0</v>
      </c>
      <c r="AM679" s="142">
        <f t="shared" si="1786"/>
        <v>0</v>
      </c>
      <c r="AN679" s="142">
        <f t="shared" si="1786"/>
        <v>0</v>
      </c>
      <c r="AO679" s="142">
        <f t="shared" si="1786"/>
        <v>0</v>
      </c>
      <c r="AP679" s="142">
        <f t="shared" si="1786"/>
        <v>0</v>
      </c>
      <c r="AQ679" s="142">
        <f t="shared" si="1786"/>
        <v>0</v>
      </c>
      <c r="AR679" s="393"/>
    </row>
    <row r="680" spans="1:44" ht="28.9" customHeight="1" x14ac:dyDescent="0.25">
      <c r="A680" s="386"/>
      <c r="B680" s="387"/>
      <c r="C680" s="387"/>
      <c r="D680" s="182" t="s">
        <v>462</v>
      </c>
      <c r="E680" s="284">
        <f t="shared" si="1666"/>
        <v>0</v>
      </c>
      <c r="F680" s="284">
        <f t="shared" si="1667"/>
        <v>0</v>
      </c>
      <c r="G680" s="221" t="e">
        <f t="shared" si="1668"/>
        <v>#DIV/0!</v>
      </c>
      <c r="H680" s="142">
        <f t="shared" ref="H680:AQ680" si="1787">H632+H626+H620+H614+H608+H638+H644+H650+H656+H662+H668+H674</f>
        <v>0</v>
      </c>
      <c r="I680" s="142">
        <f t="shared" si="1787"/>
        <v>0</v>
      </c>
      <c r="J680" s="142">
        <f t="shared" si="1787"/>
        <v>0</v>
      </c>
      <c r="K680" s="142">
        <f t="shared" si="1787"/>
        <v>0</v>
      </c>
      <c r="L680" s="142">
        <f t="shared" si="1787"/>
        <v>0</v>
      </c>
      <c r="M680" s="142">
        <f t="shared" si="1787"/>
        <v>0</v>
      </c>
      <c r="N680" s="142">
        <f t="shared" si="1787"/>
        <v>0</v>
      </c>
      <c r="O680" s="142">
        <f t="shared" si="1787"/>
        <v>0</v>
      </c>
      <c r="P680" s="142">
        <f t="shared" si="1787"/>
        <v>0</v>
      </c>
      <c r="Q680" s="142">
        <f t="shared" si="1787"/>
        <v>0</v>
      </c>
      <c r="R680" s="142">
        <f t="shared" si="1787"/>
        <v>0</v>
      </c>
      <c r="S680" s="142">
        <f t="shared" si="1787"/>
        <v>0</v>
      </c>
      <c r="T680" s="142">
        <f t="shared" si="1787"/>
        <v>0</v>
      </c>
      <c r="U680" s="142">
        <f t="shared" si="1787"/>
        <v>0</v>
      </c>
      <c r="V680" s="142">
        <f t="shared" si="1787"/>
        <v>0</v>
      </c>
      <c r="W680" s="142">
        <f t="shared" si="1787"/>
        <v>0</v>
      </c>
      <c r="X680" s="142">
        <f t="shared" si="1787"/>
        <v>0</v>
      </c>
      <c r="Y680" s="142">
        <f t="shared" si="1787"/>
        <v>0</v>
      </c>
      <c r="Z680" s="142">
        <f t="shared" si="1787"/>
        <v>0</v>
      </c>
      <c r="AA680" s="142">
        <f t="shared" si="1787"/>
        <v>0</v>
      </c>
      <c r="AB680" s="142">
        <f t="shared" si="1787"/>
        <v>0</v>
      </c>
      <c r="AC680" s="142">
        <f t="shared" si="1787"/>
        <v>0</v>
      </c>
      <c r="AD680" s="142">
        <f t="shared" si="1787"/>
        <v>0</v>
      </c>
      <c r="AE680" s="142">
        <f t="shared" si="1787"/>
        <v>0</v>
      </c>
      <c r="AF680" s="142">
        <f t="shared" si="1787"/>
        <v>0</v>
      </c>
      <c r="AG680" s="142">
        <f t="shared" si="1787"/>
        <v>0</v>
      </c>
      <c r="AH680" s="142">
        <f t="shared" si="1787"/>
        <v>0</v>
      </c>
      <c r="AI680" s="142">
        <f t="shared" si="1787"/>
        <v>0</v>
      </c>
      <c r="AJ680" s="142">
        <f t="shared" si="1787"/>
        <v>0</v>
      </c>
      <c r="AK680" s="142">
        <f t="shared" si="1787"/>
        <v>0</v>
      </c>
      <c r="AL680" s="142">
        <f t="shared" si="1787"/>
        <v>0</v>
      </c>
      <c r="AM680" s="142">
        <f t="shared" si="1787"/>
        <v>0</v>
      </c>
      <c r="AN680" s="142">
        <f t="shared" si="1787"/>
        <v>0</v>
      </c>
      <c r="AO680" s="142">
        <f t="shared" si="1787"/>
        <v>0</v>
      </c>
      <c r="AP680" s="142">
        <f t="shared" si="1787"/>
        <v>0</v>
      </c>
      <c r="AQ680" s="142">
        <f t="shared" si="1787"/>
        <v>0</v>
      </c>
      <c r="AR680" s="220"/>
    </row>
    <row r="681" spans="1:44" ht="22.5" customHeight="1" x14ac:dyDescent="0.25">
      <c r="A681" s="415" t="s">
        <v>260</v>
      </c>
      <c r="B681" s="416"/>
      <c r="C681" s="416"/>
      <c r="D681" s="416"/>
      <c r="E681" s="416"/>
      <c r="F681" s="416"/>
      <c r="G681" s="416"/>
      <c r="H681" s="416"/>
      <c r="I681" s="416"/>
      <c r="J681" s="416"/>
      <c r="K681" s="416"/>
      <c r="L681" s="416"/>
      <c r="M681" s="416"/>
      <c r="N681" s="416"/>
      <c r="O681" s="416"/>
      <c r="P681" s="416"/>
      <c r="Q681" s="416"/>
      <c r="R681" s="416"/>
      <c r="S681" s="416"/>
      <c r="T681" s="416"/>
      <c r="U681" s="416"/>
      <c r="V681" s="416"/>
      <c r="W681" s="416"/>
      <c r="X681" s="416"/>
      <c r="Y681" s="416"/>
      <c r="Z681" s="416"/>
      <c r="AA681" s="416"/>
      <c r="AB681" s="416"/>
      <c r="AC681" s="416"/>
      <c r="AD681" s="416"/>
      <c r="AE681" s="416"/>
      <c r="AF681" s="416"/>
      <c r="AG681" s="416"/>
      <c r="AH681" s="416"/>
      <c r="AI681" s="416"/>
      <c r="AJ681" s="416"/>
      <c r="AK681" s="416"/>
      <c r="AL681" s="416"/>
      <c r="AM681" s="416"/>
      <c r="AN681" s="416"/>
      <c r="AO681" s="416"/>
      <c r="AP681" s="416"/>
      <c r="AQ681" s="416"/>
      <c r="AR681" s="417"/>
    </row>
    <row r="682" spans="1:44" ht="18.75" customHeight="1" x14ac:dyDescent="0.25">
      <c r="A682" s="418" t="s">
        <v>392</v>
      </c>
      <c r="B682" s="419"/>
      <c r="C682" s="420"/>
      <c r="D682" s="150" t="s">
        <v>41</v>
      </c>
      <c r="E682" s="281">
        <f t="shared" ref="E682" si="1788">H682+K682+N682+Q682+T682+W682+Z682+AC682+AF682+AI682+AL682+AO682</f>
        <v>221475.45279000004</v>
      </c>
      <c r="F682" s="281">
        <f t="shared" ref="F682" si="1789">I682+L682+O682+R682+U682+X682+AA682+AD682+AG682+AJ682+AM682+AP682</f>
        <v>189484.93444000004</v>
      </c>
      <c r="G682" s="221">
        <f t="shared" ref="G682:G702" si="1790">F682/E682</f>
        <v>0.85555727306568385</v>
      </c>
      <c r="H682" s="146">
        <f>H683+H684+H685</f>
        <v>41453.635450000002</v>
      </c>
      <c r="I682" s="146">
        <f t="shared" ref="I682:AQ682" si="1791">I683+I684+I685</f>
        <v>41453.635450000002</v>
      </c>
      <c r="J682" s="146">
        <f t="shared" si="1791"/>
        <v>0</v>
      </c>
      <c r="K682" s="146">
        <f t="shared" si="1791"/>
        <v>40100</v>
      </c>
      <c r="L682" s="146">
        <f t="shared" si="1791"/>
        <v>40100</v>
      </c>
      <c r="M682" s="146">
        <f t="shared" si="1791"/>
        <v>0</v>
      </c>
      <c r="N682" s="146">
        <f t="shared" si="1791"/>
        <v>29020.162420000001</v>
      </c>
      <c r="O682" s="146">
        <f t="shared" si="1791"/>
        <v>29020.162420000001</v>
      </c>
      <c r="P682" s="146">
        <f t="shared" si="1791"/>
        <v>0</v>
      </c>
      <c r="Q682" s="146">
        <f t="shared" si="1791"/>
        <v>36014.199079999999</v>
      </c>
      <c r="R682" s="146">
        <f t="shared" si="1791"/>
        <v>36014.199079999999</v>
      </c>
      <c r="S682" s="146">
        <f t="shared" si="1791"/>
        <v>0</v>
      </c>
      <c r="T682" s="146">
        <f t="shared" si="1791"/>
        <v>6373.2624999999998</v>
      </c>
      <c r="U682" s="146">
        <f t="shared" si="1791"/>
        <v>6373.2624999999998</v>
      </c>
      <c r="V682" s="146">
        <f t="shared" si="1791"/>
        <v>0</v>
      </c>
      <c r="W682" s="146">
        <f t="shared" si="1791"/>
        <v>32462.598820000003</v>
      </c>
      <c r="X682" s="146">
        <f t="shared" si="1791"/>
        <v>32462.598820000003</v>
      </c>
      <c r="Y682" s="146">
        <f t="shared" si="1791"/>
        <v>0</v>
      </c>
      <c r="Z682" s="146">
        <f t="shared" si="1791"/>
        <v>4061.0761700000003</v>
      </c>
      <c r="AA682" s="146">
        <f t="shared" si="1791"/>
        <v>4061.0761700000003</v>
      </c>
      <c r="AB682" s="146">
        <f t="shared" si="1791"/>
        <v>0</v>
      </c>
      <c r="AC682" s="146">
        <f t="shared" si="1791"/>
        <v>5098.3248699999995</v>
      </c>
      <c r="AD682" s="146">
        <f t="shared" si="1791"/>
        <v>0</v>
      </c>
      <c r="AE682" s="146">
        <f t="shared" si="1791"/>
        <v>0</v>
      </c>
      <c r="AF682" s="146">
        <f t="shared" si="1791"/>
        <v>5763.5034500000002</v>
      </c>
      <c r="AG682" s="146">
        <f t="shared" si="1791"/>
        <v>0</v>
      </c>
      <c r="AH682" s="146">
        <f t="shared" si="1791"/>
        <v>0</v>
      </c>
      <c r="AI682" s="146">
        <f t="shared" si="1791"/>
        <v>6803.0292399999998</v>
      </c>
      <c r="AJ682" s="146">
        <f t="shared" si="1791"/>
        <v>0</v>
      </c>
      <c r="AK682" s="146">
        <f t="shared" si="1791"/>
        <v>0</v>
      </c>
      <c r="AL682" s="146">
        <f t="shared" si="1791"/>
        <v>6553.4040799999993</v>
      </c>
      <c r="AM682" s="146">
        <f t="shared" si="1791"/>
        <v>0</v>
      </c>
      <c r="AN682" s="146">
        <f t="shared" si="1791"/>
        <v>0</v>
      </c>
      <c r="AO682" s="146">
        <f t="shared" si="1791"/>
        <v>7772.2567099999997</v>
      </c>
      <c r="AP682" s="146">
        <f t="shared" si="1791"/>
        <v>0</v>
      </c>
      <c r="AQ682" s="146">
        <f t="shared" si="1791"/>
        <v>0</v>
      </c>
      <c r="AR682" s="392"/>
    </row>
    <row r="683" spans="1:44" ht="31.5" x14ac:dyDescent="0.25">
      <c r="A683" s="421"/>
      <c r="B683" s="422"/>
      <c r="C683" s="423"/>
      <c r="D683" s="178" t="s">
        <v>37</v>
      </c>
      <c r="E683" s="281">
        <f t="shared" ref="E683:E702" si="1792">H683+K683+N683+Q683+T683+W683+Z683+AC683+AF683+AI683+AL683+AO683</f>
        <v>0</v>
      </c>
      <c r="F683" s="281">
        <f t="shared" ref="F683:F702" si="1793">I683+L683+O683+R683+U683+X683+AA683+AD683+AG683+AJ683+AM683+AP683</f>
        <v>0</v>
      </c>
      <c r="G683" s="221" t="e">
        <f t="shared" si="1790"/>
        <v>#DIV/0!</v>
      </c>
      <c r="H683" s="142">
        <f t="shared" ref="H683:AQ683" si="1794">H397+H301+H241</f>
        <v>0</v>
      </c>
      <c r="I683" s="142">
        <f t="shared" si="1794"/>
        <v>0</v>
      </c>
      <c r="J683" s="142">
        <f t="shared" si="1794"/>
        <v>0</v>
      </c>
      <c r="K683" s="142">
        <f t="shared" si="1794"/>
        <v>0</v>
      </c>
      <c r="L683" s="142">
        <f t="shared" si="1794"/>
        <v>0</v>
      </c>
      <c r="M683" s="142">
        <f t="shared" si="1794"/>
        <v>0</v>
      </c>
      <c r="N683" s="142">
        <f t="shared" si="1794"/>
        <v>0</v>
      </c>
      <c r="O683" s="142">
        <f t="shared" si="1794"/>
        <v>0</v>
      </c>
      <c r="P683" s="142">
        <f t="shared" si="1794"/>
        <v>0</v>
      </c>
      <c r="Q683" s="142">
        <f t="shared" si="1794"/>
        <v>0</v>
      </c>
      <c r="R683" s="142">
        <f t="shared" si="1794"/>
        <v>0</v>
      </c>
      <c r="S683" s="142">
        <f t="shared" si="1794"/>
        <v>0</v>
      </c>
      <c r="T683" s="142">
        <f t="shared" si="1794"/>
        <v>0</v>
      </c>
      <c r="U683" s="142">
        <f t="shared" si="1794"/>
        <v>0</v>
      </c>
      <c r="V683" s="142">
        <f t="shared" si="1794"/>
        <v>0</v>
      </c>
      <c r="W683" s="142">
        <f t="shared" si="1794"/>
        <v>0</v>
      </c>
      <c r="X683" s="142">
        <f t="shared" si="1794"/>
        <v>0</v>
      </c>
      <c r="Y683" s="142">
        <f t="shared" si="1794"/>
        <v>0</v>
      </c>
      <c r="Z683" s="142">
        <f t="shared" si="1794"/>
        <v>0</v>
      </c>
      <c r="AA683" s="142">
        <f t="shared" si="1794"/>
        <v>0</v>
      </c>
      <c r="AB683" s="142">
        <f t="shared" si="1794"/>
        <v>0</v>
      </c>
      <c r="AC683" s="142">
        <f t="shared" si="1794"/>
        <v>0</v>
      </c>
      <c r="AD683" s="142">
        <f t="shared" si="1794"/>
        <v>0</v>
      </c>
      <c r="AE683" s="142">
        <f t="shared" si="1794"/>
        <v>0</v>
      </c>
      <c r="AF683" s="142">
        <f t="shared" si="1794"/>
        <v>0</v>
      </c>
      <c r="AG683" s="142">
        <f t="shared" si="1794"/>
        <v>0</v>
      </c>
      <c r="AH683" s="142">
        <f t="shared" si="1794"/>
        <v>0</v>
      </c>
      <c r="AI683" s="142">
        <f t="shared" si="1794"/>
        <v>0</v>
      </c>
      <c r="AJ683" s="142">
        <f t="shared" si="1794"/>
        <v>0</v>
      </c>
      <c r="AK683" s="142">
        <f t="shared" si="1794"/>
        <v>0</v>
      </c>
      <c r="AL683" s="142">
        <f t="shared" si="1794"/>
        <v>0</v>
      </c>
      <c r="AM683" s="142">
        <f t="shared" si="1794"/>
        <v>0</v>
      </c>
      <c r="AN683" s="142">
        <f t="shared" si="1794"/>
        <v>0</v>
      </c>
      <c r="AO683" s="142">
        <f t="shared" si="1794"/>
        <v>0</v>
      </c>
      <c r="AP683" s="142">
        <f t="shared" si="1794"/>
        <v>0</v>
      </c>
      <c r="AQ683" s="142">
        <f t="shared" si="1794"/>
        <v>0</v>
      </c>
      <c r="AR683" s="393"/>
    </row>
    <row r="684" spans="1:44" ht="31.9" customHeight="1" x14ac:dyDescent="0.25">
      <c r="A684" s="421"/>
      <c r="B684" s="422"/>
      <c r="C684" s="423"/>
      <c r="D684" s="178" t="s">
        <v>2</v>
      </c>
      <c r="E684" s="281">
        <f t="shared" si="1792"/>
        <v>54488.44</v>
      </c>
      <c r="F684" s="281">
        <f t="shared" si="1793"/>
        <v>36866.298110000003</v>
      </c>
      <c r="G684" s="221">
        <f t="shared" si="1790"/>
        <v>0.67658934830947637</v>
      </c>
      <c r="H684" s="142">
        <f t="shared" ref="H684:AQ684" si="1795">H398+H302+H242</f>
        <v>0</v>
      </c>
      <c r="I684" s="142">
        <f t="shared" si="1795"/>
        <v>0</v>
      </c>
      <c r="J684" s="142">
        <f t="shared" si="1795"/>
        <v>0</v>
      </c>
      <c r="K684" s="142">
        <f t="shared" si="1795"/>
        <v>0</v>
      </c>
      <c r="L684" s="142">
        <f t="shared" si="1795"/>
        <v>0</v>
      </c>
      <c r="M684" s="142">
        <f t="shared" si="1795"/>
        <v>0</v>
      </c>
      <c r="N684" s="142">
        <f t="shared" si="1795"/>
        <v>19062.588489999998</v>
      </c>
      <c r="O684" s="142">
        <f t="shared" si="1795"/>
        <v>19062.588489999998</v>
      </c>
      <c r="P684" s="142">
        <f t="shared" si="1795"/>
        <v>0</v>
      </c>
      <c r="Q684" s="142">
        <f t="shared" si="1795"/>
        <v>4554.5200000000004</v>
      </c>
      <c r="R684" s="142">
        <f t="shared" si="1795"/>
        <v>4554.5200000000004</v>
      </c>
      <c r="S684" s="142">
        <f t="shared" si="1795"/>
        <v>0</v>
      </c>
      <c r="T684" s="142">
        <f t="shared" si="1795"/>
        <v>3571.3492999999999</v>
      </c>
      <c r="U684" s="142">
        <f t="shared" si="1795"/>
        <v>3571.3492999999999</v>
      </c>
      <c r="V684" s="142">
        <f t="shared" si="1795"/>
        <v>0</v>
      </c>
      <c r="W684" s="142">
        <f t="shared" si="1795"/>
        <v>6671.9698800000006</v>
      </c>
      <c r="X684" s="142">
        <f t="shared" si="1795"/>
        <v>6671.9698800000006</v>
      </c>
      <c r="Y684" s="142">
        <f t="shared" si="1795"/>
        <v>0</v>
      </c>
      <c r="Z684" s="142">
        <f t="shared" si="1795"/>
        <v>3005.8704400000001</v>
      </c>
      <c r="AA684" s="142">
        <f t="shared" si="1795"/>
        <v>3005.8704400000001</v>
      </c>
      <c r="AB684" s="142">
        <f t="shared" si="1795"/>
        <v>0</v>
      </c>
      <c r="AC684" s="142">
        <f t="shared" si="1795"/>
        <v>2060.3385699999999</v>
      </c>
      <c r="AD684" s="142">
        <f t="shared" si="1795"/>
        <v>0</v>
      </c>
      <c r="AE684" s="142">
        <f t="shared" si="1795"/>
        <v>0</v>
      </c>
      <c r="AF684" s="142">
        <f t="shared" si="1795"/>
        <v>2782.47604</v>
      </c>
      <c r="AG684" s="142">
        <f t="shared" si="1795"/>
        <v>0</v>
      </c>
      <c r="AH684" s="142">
        <f t="shared" si="1795"/>
        <v>0</v>
      </c>
      <c r="AI684" s="142">
        <f t="shared" si="1795"/>
        <v>3476.4306999999999</v>
      </c>
      <c r="AJ684" s="142">
        <f t="shared" si="1795"/>
        <v>0</v>
      </c>
      <c r="AK684" s="142">
        <f t="shared" si="1795"/>
        <v>0</v>
      </c>
      <c r="AL684" s="142">
        <f t="shared" si="1795"/>
        <v>4728.3999999999996</v>
      </c>
      <c r="AM684" s="142">
        <f t="shared" si="1795"/>
        <v>0</v>
      </c>
      <c r="AN684" s="142">
        <f t="shared" si="1795"/>
        <v>0</v>
      </c>
      <c r="AO684" s="142">
        <f t="shared" si="1795"/>
        <v>4574.49658</v>
      </c>
      <c r="AP684" s="142">
        <f t="shared" si="1795"/>
        <v>0</v>
      </c>
      <c r="AQ684" s="142">
        <f t="shared" si="1795"/>
        <v>0</v>
      </c>
      <c r="AR684" s="393"/>
    </row>
    <row r="685" spans="1:44" ht="20.25" customHeight="1" x14ac:dyDescent="0.25">
      <c r="A685" s="421"/>
      <c r="B685" s="422"/>
      <c r="C685" s="423"/>
      <c r="D685" s="181" t="s">
        <v>43</v>
      </c>
      <c r="E685" s="281">
        <f t="shared" si="1792"/>
        <v>166987.01279000001</v>
      </c>
      <c r="F685" s="281">
        <f t="shared" si="1793"/>
        <v>152618.63632999998</v>
      </c>
      <c r="G685" s="221">
        <f t="shared" si="1790"/>
        <v>0.91395512609073704</v>
      </c>
      <c r="H685" s="142">
        <f t="shared" ref="H685:AQ685" si="1796">H399+H303+H243</f>
        <v>41453.635450000002</v>
      </c>
      <c r="I685" s="142">
        <f t="shared" si="1796"/>
        <v>41453.635450000002</v>
      </c>
      <c r="J685" s="142">
        <f t="shared" si="1796"/>
        <v>0</v>
      </c>
      <c r="K685" s="142">
        <f t="shared" si="1796"/>
        <v>40100</v>
      </c>
      <c r="L685" s="142">
        <f t="shared" si="1796"/>
        <v>40100</v>
      </c>
      <c r="M685" s="142">
        <f t="shared" si="1796"/>
        <v>0</v>
      </c>
      <c r="N685" s="142">
        <f t="shared" si="1796"/>
        <v>9957.5739300000005</v>
      </c>
      <c r="O685" s="142">
        <f t="shared" si="1796"/>
        <v>9957.5739300000005</v>
      </c>
      <c r="P685" s="142">
        <f t="shared" si="1796"/>
        <v>0</v>
      </c>
      <c r="Q685" s="142">
        <f t="shared" si="1796"/>
        <v>31459.679079999998</v>
      </c>
      <c r="R685" s="142">
        <f t="shared" si="1796"/>
        <v>31459.679079999998</v>
      </c>
      <c r="S685" s="142">
        <f t="shared" si="1796"/>
        <v>0</v>
      </c>
      <c r="T685" s="142">
        <f t="shared" si="1796"/>
        <v>2801.9132</v>
      </c>
      <c r="U685" s="142">
        <f t="shared" si="1796"/>
        <v>2801.9132</v>
      </c>
      <c r="V685" s="142">
        <f t="shared" si="1796"/>
        <v>0</v>
      </c>
      <c r="W685" s="142">
        <f t="shared" si="1796"/>
        <v>25790.628940000002</v>
      </c>
      <c r="X685" s="142">
        <f t="shared" si="1796"/>
        <v>25790.628940000002</v>
      </c>
      <c r="Y685" s="142">
        <f t="shared" si="1796"/>
        <v>0</v>
      </c>
      <c r="Z685" s="142">
        <f t="shared" si="1796"/>
        <v>1055.2057300000001</v>
      </c>
      <c r="AA685" s="142">
        <f t="shared" si="1796"/>
        <v>1055.2057300000001</v>
      </c>
      <c r="AB685" s="142">
        <f t="shared" si="1796"/>
        <v>0</v>
      </c>
      <c r="AC685" s="142">
        <f t="shared" si="1796"/>
        <v>3037.9862999999996</v>
      </c>
      <c r="AD685" s="142">
        <f t="shared" si="1796"/>
        <v>0</v>
      </c>
      <c r="AE685" s="142">
        <f t="shared" si="1796"/>
        <v>0</v>
      </c>
      <c r="AF685" s="142">
        <f t="shared" si="1796"/>
        <v>2981.0274099999997</v>
      </c>
      <c r="AG685" s="142">
        <f t="shared" si="1796"/>
        <v>0</v>
      </c>
      <c r="AH685" s="142">
        <f t="shared" si="1796"/>
        <v>0</v>
      </c>
      <c r="AI685" s="142">
        <f t="shared" si="1796"/>
        <v>3326.59854</v>
      </c>
      <c r="AJ685" s="142">
        <f t="shared" si="1796"/>
        <v>0</v>
      </c>
      <c r="AK685" s="142">
        <f t="shared" si="1796"/>
        <v>0</v>
      </c>
      <c r="AL685" s="142">
        <f t="shared" si="1796"/>
        <v>1825.0040799999999</v>
      </c>
      <c r="AM685" s="142">
        <f t="shared" si="1796"/>
        <v>0</v>
      </c>
      <c r="AN685" s="142">
        <f t="shared" si="1796"/>
        <v>0</v>
      </c>
      <c r="AO685" s="142">
        <f t="shared" si="1796"/>
        <v>3197.7601299999997</v>
      </c>
      <c r="AP685" s="142">
        <f t="shared" si="1796"/>
        <v>0</v>
      </c>
      <c r="AQ685" s="142">
        <f t="shared" si="1796"/>
        <v>0</v>
      </c>
      <c r="AR685" s="393"/>
    </row>
    <row r="686" spans="1:44" ht="31.9" customHeight="1" x14ac:dyDescent="0.25">
      <c r="A686" s="424"/>
      <c r="B686" s="425"/>
      <c r="C686" s="426"/>
      <c r="D686" s="182" t="s">
        <v>265</v>
      </c>
      <c r="E686" s="281">
        <f t="shared" si="1792"/>
        <v>0</v>
      </c>
      <c r="F686" s="281">
        <f t="shared" si="1793"/>
        <v>0</v>
      </c>
      <c r="G686" s="221" t="e">
        <f t="shared" si="1790"/>
        <v>#DIV/0!</v>
      </c>
      <c r="H686" s="142">
        <f t="shared" ref="H686:AQ686" si="1797">H400+H304+H244</f>
        <v>0</v>
      </c>
      <c r="I686" s="142">
        <f t="shared" si="1797"/>
        <v>0</v>
      </c>
      <c r="J686" s="142">
        <f t="shared" si="1797"/>
        <v>0</v>
      </c>
      <c r="K686" s="142">
        <f t="shared" si="1797"/>
        <v>0</v>
      </c>
      <c r="L686" s="142">
        <f t="shared" si="1797"/>
        <v>0</v>
      </c>
      <c r="M686" s="142">
        <f t="shared" si="1797"/>
        <v>0</v>
      </c>
      <c r="N686" s="142">
        <f t="shared" si="1797"/>
        <v>0</v>
      </c>
      <c r="O686" s="142">
        <f t="shared" si="1797"/>
        <v>0</v>
      </c>
      <c r="P686" s="142">
        <f t="shared" si="1797"/>
        <v>0</v>
      </c>
      <c r="Q686" s="142">
        <f t="shared" si="1797"/>
        <v>0</v>
      </c>
      <c r="R686" s="142">
        <f t="shared" si="1797"/>
        <v>0</v>
      </c>
      <c r="S686" s="142">
        <f t="shared" si="1797"/>
        <v>0</v>
      </c>
      <c r="T686" s="142">
        <f t="shared" si="1797"/>
        <v>0</v>
      </c>
      <c r="U686" s="142">
        <f t="shared" si="1797"/>
        <v>0</v>
      </c>
      <c r="V686" s="142">
        <f t="shared" si="1797"/>
        <v>0</v>
      </c>
      <c r="W686" s="142">
        <f t="shared" si="1797"/>
        <v>0</v>
      </c>
      <c r="X686" s="142">
        <f t="shared" si="1797"/>
        <v>0</v>
      </c>
      <c r="Y686" s="142">
        <f t="shared" si="1797"/>
        <v>0</v>
      </c>
      <c r="Z686" s="142">
        <f t="shared" si="1797"/>
        <v>0</v>
      </c>
      <c r="AA686" s="142">
        <f t="shared" si="1797"/>
        <v>0</v>
      </c>
      <c r="AB686" s="142">
        <f t="shared" si="1797"/>
        <v>0</v>
      </c>
      <c r="AC686" s="142">
        <f t="shared" si="1797"/>
        <v>0</v>
      </c>
      <c r="AD686" s="142">
        <f t="shared" si="1797"/>
        <v>0</v>
      </c>
      <c r="AE686" s="142">
        <f t="shared" si="1797"/>
        <v>0</v>
      </c>
      <c r="AF686" s="142">
        <f t="shared" si="1797"/>
        <v>0</v>
      </c>
      <c r="AG686" s="142">
        <f t="shared" si="1797"/>
        <v>0</v>
      </c>
      <c r="AH686" s="142">
        <f t="shared" si="1797"/>
        <v>0</v>
      </c>
      <c r="AI686" s="142">
        <f t="shared" si="1797"/>
        <v>0</v>
      </c>
      <c r="AJ686" s="142">
        <f t="shared" si="1797"/>
        <v>0</v>
      </c>
      <c r="AK686" s="142">
        <f t="shared" si="1797"/>
        <v>0</v>
      </c>
      <c r="AL686" s="142">
        <f t="shared" si="1797"/>
        <v>0</v>
      </c>
      <c r="AM686" s="142">
        <f t="shared" si="1797"/>
        <v>0</v>
      </c>
      <c r="AN686" s="142">
        <f t="shared" si="1797"/>
        <v>0</v>
      </c>
      <c r="AO686" s="142">
        <f t="shared" si="1797"/>
        <v>0</v>
      </c>
      <c r="AP686" s="142">
        <f t="shared" si="1797"/>
        <v>0</v>
      </c>
      <c r="AQ686" s="142">
        <f t="shared" si="1797"/>
        <v>0</v>
      </c>
      <c r="AR686" s="427"/>
    </row>
    <row r="687" spans="1:44" ht="15" customHeight="1" x14ac:dyDescent="0.25">
      <c r="A687" s="418" t="s">
        <v>352</v>
      </c>
      <c r="B687" s="419"/>
      <c r="C687" s="420"/>
      <c r="D687" s="145" t="s">
        <v>41</v>
      </c>
      <c r="E687" s="281">
        <f t="shared" ref="E687:E691" si="1798">H687+K687+N687+Q687+T687+W687+Z687+AC687+AF687+AI687+AL687+AO687</f>
        <v>154447.08291</v>
      </c>
      <c r="F687" s="281">
        <f>I687+L687+O687+R687+U687+X687+AA687+AD687+AG687+AJ687+AM687+AP687+F428</f>
        <v>2771.9036800000003</v>
      </c>
      <c r="G687" s="221">
        <f t="shared" si="1790"/>
        <v>1.7947271180351491E-2</v>
      </c>
      <c r="H687" s="146">
        <f>H688+H689+H690</f>
        <v>0</v>
      </c>
      <c r="I687" s="146">
        <f t="shared" ref="I687" si="1799">I688+I689+I690</f>
        <v>0</v>
      </c>
      <c r="J687" s="146">
        <f t="shared" ref="J687" si="1800">J688+J689+J690</f>
        <v>0</v>
      </c>
      <c r="K687" s="146">
        <f t="shared" ref="K687" si="1801">K688+K689+K690</f>
        <v>445.15579000000002</v>
      </c>
      <c r="L687" s="146">
        <f t="shared" ref="L687" si="1802">L688+L689+L690</f>
        <v>445.15579000000002</v>
      </c>
      <c r="M687" s="146">
        <f t="shared" ref="M687" si="1803">M688+M689+M690</f>
        <v>0</v>
      </c>
      <c r="N687" s="146">
        <f t="shared" ref="N687" si="1804">N688+N689+N690</f>
        <v>0</v>
      </c>
      <c r="O687" s="146">
        <f t="shared" ref="O687" si="1805">O688+O689+O690</f>
        <v>0</v>
      </c>
      <c r="P687" s="146">
        <f t="shared" ref="P687" si="1806">P688+P689+P690</f>
        <v>0</v>
      </c>
      <c r="Q687" s="146">
        <f t="shared" ref="Q687" si="1807">Q688+Q689+Q690</f>
        <v>0</v>
      </c>
      <c r="R687" s="146">
        <f t="shared" ref="R687" si="1808">R688+R689+R690</f>
        <v>0</v>
      </c>
      <c r="S687" s="146">
        <f t="shared" ref="S687" si="1809">S688+S689+S690</f>
        <v>0</v>
      </c>
      <c r="T687" s="146">
        <f t="shared" ref="T687" si="1810">T688+T689+T690</f>
        <v>1877.4</v>
      </c>
      <c r="U687" s="146">
        <f t="shared" ref="U687" si="1811">U688+U689+U690</f>
        <v>1877.4</v>
      </c>
      <c r="V687" s="146">
        <f t="shared" ref="V687" si="1812">V688+V689+V690</f>
        <v>0</v>
      </c>
      <c r="W687" s="146">
        <f t="shared" ref="W687" si="1813">W688+W689+W690</f>
        <v>0</v>
      </c>
      <c r="X687" s="146">
        <f t="shared" ref="X687" si="1814">X688+X689+X690</f>
        <v>0</v>
      </c>
      <c r="Y687" s="146">
        <f t="shared" ref="Y687" si="1815">Y688+Y689+Y690</f>
        <v>0</v>
      </c>
      <c r="Z687" s="146">
        <f t="shared" ref="Z687" si="1816">Z688+Z689+Z690</f>
        <v>449.34789000000001</v>
      </c>
      <c r="AA687" s="146">
        <f t="shared" ref="AA687" si="1817">AA688+AA689+AA690</f>
        <v>449.34789000000001</v>
      </c>
      <c r="AB687" s="146">
        <f t="shared" ref="AB687" si="1818">AB688+AB689+AB690</f>
        <v>0</v>
      </c>
      <c r="AC687" s="146">
        <f t="shared" ref="AC687" si="1819">AC688+AC689+AC690</f>
        <v>9105.1778300000005</v>
      </c>
      <c r="AD687" s="146">
        <f t="shared" ref="AD687" si="1820">AD688+AD689+AD690</f>
        <v>0</v>
      </c>
      <c r="AE687" s="146">
        <f t="shared" ref="AE687" si="1821">AE688+AE689+AE690</f>
        <v>0</v>
      </c>
      <c r="AF687" s="146">
        <f t="shared" ref="AF687" si="1822">AF688+AF689+AF690</f>
        <v>35953.050999999999</v>
      </c>
      <c r="AG687" s="146">
        <f t="shared" ref="AG687" si="1823">AG688+AG689+AG690</f>
        <v>0</v>
      </c>
      <c r="AH687" s="146">
        <f t="shared" ref="AH687" si="1824">AH688+AH689+AH690</f>
        <v>0</v>
      </c>
      <c r="AI687" s="146">
        <f t="shared" ref="AI687" si="1825">AI688+AI689+AI690</f>
        <v>15311.169000000002</v>
      </c>
      <c r="AJ687" s="146">
        <f t="shared" ref="AJ687" si="1826">AJ688+AJ689+AJ690</f>
        <v>0</v>
      </c>
      <c r="AK687" s="146">
        <f t="shared" ref="AK687" si="1827">AK688+AK689+AK690</f>
        <v>0</v>
      </c>
      <c r="AL687" s="146">
        <f t="shared" ref="AL687" si="1828">AL688+AL689+AL690</f>
        <v>642.59999999999991</v>
      </c>
      <c r="AM687" s="146">
        <f t="shared" ref="AM687" si="1829">AM688+AM689+AM690</f>
        <v>0</v>
      </c>
      <c r="AN687" s="146">
        <f t="shared" ref="AN687" si="1830">AN688+AN689+AN690</f>
        <v>0</v>
      </c>
      <c r="AO687" s="146">
        <f t="shared" ref="AO687" si="1831">AO688+AO689+AO690</f>
        <v>90663.181400000001</v>
      </c>
      <c r="AP687" s="146">
        <f t="shared" ref="AP687" si="1832">AP688+AP689+AP690</f>
        <v>0</v>
      </c>
      <c r="AQ687" s="146">
        <f t="shared" ref="AQ687" si="1833">AQ688+AQ689+AQ690</f>
        <v>0</v>
      </c>
      <c r="AR687" s="392"/>
    </row>
    <row r="688" spans="1:44" ht="31.5" x14ac:dyDescent="0.25">
      <c r="A688" s="421"/>
      <c r="B688" s="422"/>
      <c r="C688" s="423"/>
      <c r="D688" s="178" t="s">
        <v>37</v>
      </c>
      <c r="E688" s="281">
        <f t="shared" si="1798"/>
        <v>0</v>
      </c>
      <c r="F688" s="281">
        <f t="shared" ref="F688:F691" si="1834">I688+L688+O688+R688+U688+X688+AA688+AD688+AG688+AJ688+AM688+AP688</f>
        <v>0</v>
      </c>
      <c r="G688" s="221" t="e">
        <f t="shared" si="1790"/>
        <v>#DIV/0!</v>
      </c>
      <c r="H688" s="142">
        <f>H418+H266+H146+H36+H276+H676</f>
        <v>0</v>
      </c>
      <c r="I688" s="142">
        <f t="shared" ref="I688:AQ688" si="1835">I418+I266+I146+I36+I276+I676</f>
        <v>0</v>
      </c>
      <c r="J688" s="142">
        <f t="shared" si="1835"/>
        <v>0</v>
      </c>
      <c r="K688" s="142">
        <f t="shared" si="1835"/>
        <v>0</v>
      </c>
      <c r="L688" s="142">
        <f t="shared" si="1835"/>
        <v>0</v>
      </c>
      <c r="M688" s="142">
        <f t="shared" si="1835"/>
        <v>0</v>
      </c>
      <c r="N688" s="142">
        <f t="shared" si="1835"/>
        <v>0</v>
      </c>
      <c r="O688" s="142">
        <f t="shared" si="1835"/>
        <v>0</v>
      </c>
      <c r="P688" s="142">
        <f t="shared" si="1835"/>
        <v>0</v>
      </c>
      <c r="Q688" s="142">
        <f t="shared" si="1835"/>
        <v>0</v>
      </c>
      <c r="R688" s="142">
        <f t="shared" si="1835"/>
        <v>0</v>
      </c>
      <c r="S688" s="142">
        <f t="shared" si="1835"/>
        <v>0</v>
      </c>
      <c r="T688" s="142">
        <f t="shared" si="1835"/>
        <v>0</v>
      </c>
      <c r="U688" s="142">
        <f t="shared" si="1835"/>
        <v>0</v>
      </c>
      <c r="V688" s="142">
        <f t="shared" si="1835"/>
        <v>0</v>
      </c>
      <c r="W688" s="142">
        <f t="shared" si="1835"/>
        <v>0</v>
      </c>
      <c r="X688" s="142">
        <f t="shared" si="1835"/>
        <v>0</v>
      </c>
      <c r="Y688" s="142">
        <f t="shared" si="1835"/>
        <v>0</v>
      </c>
      <c r="Z688" s="142">
        <f t="shared" si="1835"/>
        <v>0</v>
      </c>
      <c r="AA688" s="142">
        <f t="shared" si="1835"/>
        <v>0</v>
      </c>
      <c r="AB688" s="142">
        <f t="shared" si="1835"/>
        <v>0</v>
      </c>
      <c r="AC688" s="142">
        <f t="shared" si="1835"/>
        <v>0</v>
      </c>
      <c r="AD688" s="142">
        <f t="shared" si="1835"/>
        <v>0</v>
      </c>
      <c r="AE688" s="142">
        <f t="shared" si="1835"/>
        <v>0</v>
      </c>
      <c r="AF688" s="142">
        <f t="shared" si="1835"/>
        <v>0</v>
      </c>
      <c r="AG688" s="142">
        <f t="shared" si="1835"/>
        <v>0</v>
      </c>
      <c r="AH688" s="142">
        <f t="shared" si="1835"/>
        <v>0</v>
      </c>
      <c r="AI688" s="142">
        <f t="shared" si="1835"/>
        <v>0</v>
      </c>
      <c r="AJ688" s="142">
        <f t="shared" si="1835"/>
        <v>0</v>
      </c>
      <c r="AK688" s="142">
        <f t="shared" si="1835"/>
        <v>0</v>
      </c>
      <c r="AL688" s="142">
        <f t="shared" si="1835"/>
        <v>0</v>
      </c>
      <c r="AM688" s="142">
        <f t="shared" si="1835"/>
        <v>0</v>
      </c>
      <c r="AN688" s="142">
        <f t="shared" si="1835"/>
        <v>0</v>
      </c>
      <c r="AO688" s="142">
        <f t="shared" si="1835"/>
        <v>0</v>
      </c>
      <c r="AP688" s="142">
        <f t="shared" si="1835"/>
        <v>0</v>
      </c>
      <c r="AQ688" s="142">
        <f t="shared" si="1835"/>
        <v>0</v>
      </c>
      <c r="AR688" s="393"/>
    </row>
    <row r="689" spans="1:44" ht="32.450000000000003" customHeight="1" x14ac:dyDescent="0.25">
      <c r="A689" s="421"/>
      <c r="B689" s="422"/>
      <c r="C689" s="423"/>
      <c r="D689" s="178" t="s">
        <v>2</v>
      </c>
      <c r="E689" s="281">
        <f t="shared" si="1798"/>
        <v>18843.599999999999</v>
      </c>
      <c r="F689" s="281">
        <f t="shared" si="1834"/>
        <v>0</v>
      </c>
      <c r="G689" s="221">
        <f t="shared" si="1790"/>
        <v>0</v>
      </c>
      <c r="H689" s="142">
        <f t="shared" ref="H689:AQ689" si="1836">H419+H267+H147+H37+H277+H677</f>
        <v>0</v>
      </c>
      <c r="I689" s="142">
        <f t="shared" si="1836"/>
        <v>0</v>
      </c>
      <c r="J689" s="142">
        <f t="shared" si="1836"/>
        <v>0</v>
      </c>
      <c r="K689" s="142">
        <f t="shared" si="1836"/>
        <v>0</v>
      </c>
      <c r="L689" s="142">
        <f t="shared" si="1836"/>
        <v>0</v>
      </c>
      <c r="M689" s="142">
        <f t="shared" si="1836"/>
        <v>0</v>
      </c>
      <c r="N689" s="142">
        <f t="shared" si="1836"/>
        <v>0</v>
      </c>
      <c r="O689" s="142">
        <f t="shared" si="1836"/>
        <v>0</v>
      </c>
      <c r="P689" s="142">
        <f t="shared" si="1836"/>
        <v>0</v>
      </c>
      <c r="Q689" s="142">
        <f t="shared" si="1836"/>
        <v>0</v>
      </c>
      <c r="R689" s="142">
        <f t="shared" si="1836"/>
        <v>0</v>
      </c>
      <c r="S689" s="142">
        <f t="shared" si="1836"/>
        <v>0</v>
      </c>
      <c r="T689" s="142">
        <f t="shared" si="1836"/>
        <v>0</v>
      </c>
      <c r="U689" s="142">
        <f t="shared" si="1836"/>
        <v>0</v>
      </c>
      <c r="V689" s="142">
        <f t="shared" si="1836"/>
        <v>0</v>
      </c>
      <c r="W689" s="142">
        <f t="shared" si="1836"/>
        <v>0</v>
      </c>
      <c r="X689" s="142">
        <f t="shared" si="1836"/>
        <v>0</v>
      </c>
      <c r="Y689" s="142">
        <f t="shared" si="1836"/>
        <v>0</v>
      </c>
      <c r="Z689" s="142">
        <f t="shared" si="1836"/>
        <v>0</v>
      </c>
      <c r="AA689" s="142">
        <f t="shared" si="1836"/>
        <v>0</v>
      </c>
      <c r="AB689" s="142">
        <f t="shared" si="1836"/>
        <v>0</v>
      </c>
      <c r="AC689" s="142">
        <f t="shared" si="1836"/>
        <v>0</v>
      </c>
      <c r="AD689" s="142">
        <f t="shared" si="1836"/>
        <v>0</v>
      </c>
      <c r="AE689" s="142">
        <f t="shared" si="1836"/>
        <v>0</v>
      </c>
      <c r="AF689" s="142">
        <f t="shared" si="1836"/>
        <v>18843.599999999999</v>
      </c>
      <c r="AG689" s="142">
        <f t="shared" si="1836"/>
        <v>0</v>
      </c>
      <c r="AH689" s="142">
        <f t="shared" si="1836"/>
        <v>0</v>
      </c>
      <c r="AI689" s="142">
        <f t="shared" si="1836"/>
        <v>0</v>
      </c>
      <c r="AJ689" s="142">
        <f t="shared" si="1836"/>
        <v>0</v>
      </c>
      <c r="AK689" s="142">
        <f t="shared" si="1836"/>
        <v>0</v>
      </c>
      <c r="AL689" s="142">
        <f t="shared" si="1836"/>
        <v>0</v>
      </c>
      <c r="AM689" s="142">
        <f t="shared" si="1836"/>
        <v>0</v>
      </c>
      <c r="AN689" s="142">
        <f t="shared" si="1836"/>
        <v>0</v>
      </c>
      <c r="AO689" s="142">
        <f t="shared" si="1836"/>
        <v>0</v>
      </c>
      <c r="AP689" s="142">
        <f t="shared" si="1836"/>
        <v>0</v>
      </c>
      <c r="AQ689" s="142">
        <f t="shared" si="1836"/>
        <v>0</v>
      </c>
      <c r="AR689" s="393"/>
    </row>
    <row r="690" spans="1:44" ht="20.25" customHeight="1" x14ac:dyDescent="0.25">
      <c r="A690" s="421"/>
      <c r="B690" s="422"/>
      <c r="C690" s="423"/>
      <c r="D690" s="181" t="s">
        <v>43</v>
      </c>
      <c r="E690" s="281">
        <f t="shared" si="1798"/>
        <v>135603.48290999999</v>
      </c>
      <c r="F690" s="281">
        <f>I690+L690+O690+R690+U690+X690+AA690+AD690+AG690+AJ690+AM690+AP690+F426</f>
        <v>2771.9036800000003</v>
      </c>
      <c r="G690" s="221">
        <f t="shared" si="1790"/>
        <v>2.0441242514690514E-2</v>
      </c>
      <c r="H690" s="142">
        <f t="shared" ref="H690:AQ690" si="1837">H420+H268+H148+H38+H278+H678</f>
        <v>0</v>
      </c>
      <c r="I690" s="142">
        <f t="shared" si="1837"/>
        <v>0</v>
      </c>
      <c r="J690" s="142">
        <f t="shared" si="1837"/>
        <v>0</v>
      </c>
      <c r="K690" s="142">
        <f t="shared" si="1837"/>
        <v>445.15579000000002</v>
      </c>
      <c r="L690" s="142">
        <f t="shared" si="1837"/>
        <v>445.15579000000002</v>
      </c>
      <c r="M690" s="142">
        <f t="shared" si="1837"/>
        <v>0</v>
      </c>
      <c r="N690" s="142">
        <f t="shared" si="1837"/>
        <v>0</v>
      </c>
      <c r="O690" s="142">
        <f t="shared" si="1837"/>
        <v>0</v>
      </c>
      <c r="P690" s="142">
        <f t="shared" si="1837"/>
        <v>0</v>
      </c>
      <c r="Q690" s="142">
        <f t="shared" si="1837"/>
        <v>0</v>
      </c>
      <c r="R690" s="142">
        <f t="shared" si="1837"/>
        <v>0</v>
      </c>
      <c r="S690" s="142">
        <f t="shared" si="1837"/>
        <v>0</v>
      </c>
      <c r="T690" s="142">
        <f t="shared" si="1837"/>
        <v>1877.4</v>
      </c>
      <c r="U690" s="142">
        <f t="shared" si="1837"/>
        <v>1877.4</v>
      </c>
      <c r="V690" s="142">
        <f t="shared" si="1837"/>
        <v>0</v>
      </c>
      <c r="W690" s="142">
        <f t="shared" si="1837"/>
        <v>0</v>
      </c>
      <c r="X690" s="142">
        <f t="shared" si="1837"/>
        <v>0</v>
      </c>
      <c r="Y690" s="142">
        <f t="shared" si="1837"/>
        <v>0</v>
      </c>
      <c r="Z690" s="142">
        <f t="shared" si="1837"/>
        <v>449.34789000000001</v>
      </c>
      <c r="AA690" s="142">
        <f t="shared" si="1837"/>
        <v>449.34789000000001</v>
      </c>
      <c r="AB690" s="142">
        <f t="shared" si="1837"/>
        <v>0</v>
      </c>
      <c r="AC690" s="142">
        <f t="shared" si="1837"/>
        <v>9105.1778300000005</v>
      </c>
      <c r="AD690" s="142">
        <f t="shared" si="1837"/>
        <v>0</v>
      </c>
      <c r="AE690" s="142">
        <f t="shared" si="1837"/>
        <v>0</v>
      </c>
      <c r="AF690" s="142">
        <f t="shared" si="1837"/>
        <v>17109.451000000001</v>
      </c>
      <c r="AG690" s="142">
        <f t="shared" si="1837"/>
        <v>0</v>
      </c>
      <c r="AH690" s="142">
        <f t="shared" si="1837"/>
        <v>0</v>
      </c>
      <c r="AI690" s="142">
        <f t="shared" si="1837"/>
        <v>15311.169000000002</v>
      </c>
      <c r="AJ690" s="142">
        <f t="shared" si="1837"/>
        <v>0</v>
      </c>
      <c r="AK690" s="142">
        <f t="shared" si="1837"/>
        <v>0</v>
      </c>
      <c r="AL690" s="142">
        <f t="shared" si="1837"/>
        <v>642.59999999999991</v>
      </c>
      <c r="AM690" s="142">
        <f t="shared" si="1837"/>
        <v>0</v>
      </c>
      <c r="AN690" s="142">
        <f t="shared" si="1837"/>
        <v>0</v>
      </c>
      <c r="AO690" s="142">
        <f t="shared" si="1837"/>
        <v>90663.181400000001</v>
      </c>
      <c r="AP690" s="142">
        <f t="shared" si="1837"/>
        <v>0</v>
      </c>
      <c r="AQ690" s="142">
        <f t="shared" si="1837"/>
        <v>0</v>
      </c>
      <c r="AR690" s="393"/>
    </row>
    <row r="691" spans="1:44" ht="31.15" customHeight="1" x14ac:dyDescent="0.25">
      <c r="A691" s="421"/>
      <c r="B691" s="422"/>
      <c r="C691" s="423"/>
      <c r="D691" s="182" t="s">
        <v>265</v>
      </c>
      <c r="E691" s="281">
        <f t="shared" si="1798"/>
        <v>0</v>
      </c>
      <c r="F691" s="281">
        <f t="shared" si="1834"/>
        <v>0</v>
      </c>
      <c r="G691" s="221" t="e">
        <f t="shared" si="1790"/>
        <v>#DIV/0!</v>
      </c>
      <c r="H691" s="142">
        <f t="shared" ref="H691:AQ691" si="1838">H421+H269+H149+H39+H279</f>
        <v>0</v>
      </c>
      <c r="I691" s="142">
        <f t="shared" si="1838"/>
        <v>0</v>
      </c>
      <c r="J691" s="142">
        <f t="shared" si="1838"/>
        <v>0</v>
      </c>
      <c r="K691" s="142">
        <f t="shared" si="1838"/>
        <v>0</v>
      </c>
      <c r="L691" s="142">
        <f t="shared" si="1838"/>
        <v>0</v>
      </c>
      <c r="M691" s="142">
        <f t="shared" si="1838"/>
        <v>0</v>
      </c>
      <c r="N691" s="142">
        <f t="shared" si="1838"/>
        <v>0</v>
      </c>
      <c r="O691" s="142">
        <f t="shared" si="1838"/>
        <v>0</v>
      </c>
      <c r="P691" s="142">
        <f t="shared" si="1838"/>
        <v>0</v>
      </c>
      <c r="Q691" s="142">
        <f t="shared" si="1838"/>
        <v>0</v>
      </c>
      <c r="R691" s="142">
        <f t="shared" si="1838"/>
        <v>0</v>
      </c>
      <c r="S691" s="142">
        <f t="shared" si="1838"/>
        <v>0</v>
      </c>
      <c r="T691" s="142">
        <f t="shared" si="1838"/>
        <v>0</v>
      </c>
      <c r="U691" s="142">
        <f t="shared" si="1838"/>
        <v>0</v>
      </c>
      <c r="V691" s="142">
        <f t="shared" si="1838"/>
        <v>0</v>
      </c>
      <c r="W691" s="142">
        <f t="shared" si="1838"/>
        <v>0</v>
      </c>
      <c r="X691" s="142">
        <f t="shared" si="1838"/>
        <v>0</v>
      </c>
      <c r="Y691" s="142">
        <f t="shared" si="1838"/>
        <v>0</v>
      </c>
      <c r="Z691" s="142">
        <f t="shared" si="1838"/>
        <v>0</v>
      </c>
      <c r="AA691" s="142">
        <f t="shared" si="1838"/>
        <v>0</v>
      </c>
      <c r="AB691" s="142">
        <f t="shared" si="1838"/>
        <v>0</v>
      </c>
      <c r="AC691" s="142">
        <f t="shared" si="1838"/>
        <v>0</v>
      </c>
      <c r="AD691" s="142">
        <f t="shared" si="1838"/>
        <v>0</v>
      </c>
      <c r="AE691" s="142">
        <f t="shared" si="1838"/>
        <v>0</v>
      </c>
      <c r="AF691" s="142">
        <f t="shared" si="1838"/>
        <v>0</v>
      </c>
      <c r="AG691" s="142">
        <f t="shared" si="1838"/>
        <v>0</v>
      </c>
      <c r="AH691" s="142">
        <f t="shared" si="1838"/>
        <v>0</v>
      </c>
      <c r="AI691" s="142">
        <f t="shared" si="1838"/>
        <v>0</v>
      </c>
      <c r="AJ691" s="142">
        <f t="shared" si="1838"/>
        <v>0</v>
      </c>
      <c r="AK691" s="142">
        <f t="shared" si="1838"/>
        <v>0</v>
      </c>
      <c r="AL691" s="142">
        <f t="shared" si="1838"/>
        <v>0</v>
      </c>
      <c r="AM691" s="142">
        <f t="shared" si="1838"/>
        <v>0</v>
      </c>
      <c r="AN691" s="142">
        <f t="shared" si="1838"/>
        <v>0</v>
      </c>
      <c r="AO691" s="142">
        <f t="shared" si="1838"/>
        <v>0</v>
      </c>
      <c r="AP691" s="142">
        <f t="shared" si="1838"/>
        <v>0</v>
      </c>
      <c r="AQ691" s="142">
        <f t="shared" si="1838"/>
        <v>0</v>
      </c>
      <c r="AR691" s="393"/>
    </row>
    <row r="692" spans="1:44" ht="21" customHeight="1" x14ac:dyDescent="0.25">
      <c r="A692" s="404" t="s">
        <v>353</v>
      </c>
      <c r="B692" s="404"/>
      <c r="C692" s="405"/>
      <c r="D692" s="150" t="s">
        <v>41</v>
      </c>
      <c r="E692" s="281">
        <f t="shared" si="1792"/>
        <v>153053.36338</v>
      </c>
      <c r="F692" s="281">
        <f t="shared" si="1793"/>
        <v>12366.965789999998</v>
      </c>
      <c r="G692" s="221">
        <f t="shared" si="1790"/>
        <v>8.0801659740696891E-2</v>
      </c>
      <c r="H692" s="146">
        <f>H693+H694+H695</f>
        <v>0</v>
      </c>
      <c r="I692" s="146">
        <f t="shared" ref="I692:AQ692" si="1839">I693+I694+I695</f>
        <v>0</v>
      </c>
      <c r="J692" s="146">
        <f t="shared" si="1839"/>
        <v>0</v>
      </c>
      <c r="K692" s="146">
        <f t="shared" si="1839"/>
        <v>200.381</v>
      </c>
      <c r="L692" s="146">
        <f t="shared" si="1839"/>
        <v>200.381</v>
      </c>
      <c r="M692" s="146">
        <f t="shared" si="1839"/>
        <v>0</v>
      </c>
      <c r="N692" s="146">
        <f t="shared" si="1839"/>
        <v>392.15999999999997</v>
      </c>
      <c r="O692" s="146">
        <f t="shared" si="1839"/>
        <v>392.15999999999997</v>
      </c>
      <c r="P692" s="146">
        <f t="shared" si="1839"/>
        <v>0</v>
      </c>
      <c r="Q692" s="146">
        <f t="shared" si="1839"/>
        <v>173.107</v>
      </c>
      <c r="R692" s="146">
        <f t="shared" si="1839"/>
        <v>173.107</v>
      </c>
      <c r="S692" s="146">
        <f t="shared" si="1839"/>
        <v>0</v>
      </c>
      <c r="T692" s="146">
        <f t="shared" si="1839"/>
        <v>0</v>
      </c>
      <c r="U692" s="146">
        <f t="shared" si="1839"/>
        <v>0</v>
      </c>
      <c r="V692" s="146">
        <f t="shared" si="1839"/>
        <v>0</v>
      </c>
      <c r="W692" s="146">
        <f t="shared" si="1839"/>
        <v>1412.9</v>
      </c>
      <c r="X692" s="146">
        <f t="shared" si="1839"/>
        <v>1412.9</v>
      </c>
      <c r="Y692" s="146">
        <f t="shared" si="1839"/>
        <v>0</v>
      </c>
      <c r="Z692" s="146">
        <f t="shared" si="1839"/>
        <v>10188.41779</v>
      </c>
      <c r="AA692" s="146">
        <f t="shared" si="1839"/>
        <v>10188.41779</v>
      </c>
      <c r="AB692" s="146">
        <f t="shared" si="1839"/>
        <v>0</v>
      </c>
      <c r="AC692" s="146">
        <f t="shared" si="1839"/>
        <v>17714.403569999999</v>
      </c>
      <c r="AD692" s="146">
        <f t="shared" si="1839"/>
        <v>0</v>
      </c>
      <c r="AE692" s="146">
        <f t="shared" si="1839"/>
        <v>0</v>
      </c>
      <c r="AF692" s="146">
        <f t="shared" si="1839"/>
        <v>20531.994020000002</v>
      </c>
      <c r="AG692" s="146">
        <f t="shared" si="1839"/>
        <v>0</v>
      </c>
      <c r="AH692" s="146">
        <f t="shared" si="1839"/>
        <v>0</v>
      </c>
      <c r="AI692" s="146">
        <f t="shared" si="1839"/>
        <v>0</v>
      </c>
      <c r="AJ692" s="146">
        <f t="shared" si="1839"/>
        <v>0</v>
      </c>
      <c r="AK692" s="146">
        <f t="shared" si="1839"/>
        <v>0</v>
      </c>
      <c r="AL692" s="146">
        <f t="shared" si="1839"/>
        <v>0</v>
      </c>
      <c r="AM692" s="146">
        <f t="shared" si="1839"/>
        <v>0</v>
      </c>
      <c r="AN692" s="146">
        <f t="shared" si="1839"/>
        <v>0</v>
      </c>
      <c r="AO692" s="146">
        <f t="shared" si="1839"/>
        <v>102440</v>
      </c>
      <c r="AP692" s="146">
        <f t="shared" si="1839"/>
        <v>0</v>
      </c>
      <c r="AQ692" s="146">
        <f t="shared" si="1839"/>
        <v>0</v>
      </c>
      <c r="AR692" s="392"/>
    </row>
    <row r="693" spans="1:44" ht="35.25" customHeight="1" x14ac:dyDescent="0.25">
      <c r="A693" s="406"/>
      <c r="B693" s="406"/>
      <c r="C693" s="407"/>
      <c r="D693" s="178" t="s">
        <v>37</v>
      </c>
      <c r="E693" s="281">
        <f>H693+K693+N693+Q693+T693+W693+Z693+AC693+AF693+AI693+AL693+AO693</f>
        <v>1730.6000000000001</v>
      </c>
      <c r="F693" s="281">
        <f t="shared" si="1793"/>
        <v>432.36502999999999</v>
      </c>
      <c r="G693" s="221">
        <f t="shared" si="1790"/>
        <v>0.24983533456604642</v>
      </c>
      <c r="H693" s="142">
        <f t="shared" ref="H693:AQ693" si="1840">H591+H281+H271+H246+H251+H256+H261</f>
        <v>0</v>
      </c>
      <c r="I693" s="142">
        <f t="shared" si="1840"/>
        <v>0</v>
      </c>
      <c r="J693" s="142">
        <f t="shared" si="1840"/>
        <v>0</v>
      </c>
      <c r="K693" s="142">
        <f t="shared" si="1840"/>
        <v>0</v>
      </c>
      <c r="L693" s="142">
        <f t="shared" si="1840"/>
        <v>0</v>
      </c>
      <c r="M693" s="142">
        <f t="shared" si="1840"/>
        <v>0</v>
      </c>
      <c r="N693" s="142">
        <f t="shared" si="1840"/>
        <v>0</v>
      </c>
      <c r="O693" s="142">
        <f t="shared" si="1840"/>
        <v>0</v>
      </c>
      <c r="P693" s="142">
        <f t="shared" si="1840"/>
        <v>0</v>
      </c>
      <c r="Q693" s="142">
        <f t="shared" si="1840"/>
        <v>0</v>
      </c>
      <c r="R693" s="142">
        <f t="shared" si="1840"/>
        <v>0</v>
      </c>
      <c r="S693" s="142">
        <f t="shared" si="1840"/>
        <v>0</v>
      </c>
      <c r="T693" s="142">
        <f t="shared" si="1840"/>
        <v>0</v>
      </c>
      <c r="U693" s="142">
        <f t="shared" si="1840"/>
        <v>0</v>
      </c>
      <c r="V693" s="142">
        <f t="shared" si="1840"/>
        <v>0</v>
      </c>
      <c r="W693" s="142">
        <f t="shared" si="1840"/>
        <v>0</v>
      </c>
      <c r="X693" s="142">
        <f t="shared" si="1840"/>
        <v>0</v>
      </c>
      <c r="Y693" s="142">
        <f t="shared" si="1840"/>
        <v>0</v>
      </c>
      <c r="Z693" s="142">
        <f t="shared" si="1840"/>
        <v>432.36502999999999</v>
      </c>
      <c r="AA693" s="142">
        <f t="shared" si="1840"/>
        <v>432.36502999999999</v>
      </c>
      <c r="AB693" s="142">
        <f t="shared" si="1840"/>
        <v>0</v>
      </c>
      <c r="AC693" s="142">
        <f t="shared" si="1840"/>
        <v>1298.2349700000002</v>
      </c>
      <c r="AD693" s="142">
        <f t="shared" si="1840"/>
        <v>0</v>
      </c>
      <c r="AE693" s="142">
        <f t="shared" si="1840"/>
        <v>0</v>
      </c>
      <c r="AF693" s="142">
        <f t="shared" si="1840"/>
        <v>0</v>
      </c>
      <c r="AG693" s="142">
        <f t="shared" si="1840"/>
        <v>0</v>
      </c>
      <c r="AH693" s="142">
        <f t="shared" si="1840"/>
        <v>0</v>
      </c>
      <c r="AI693" s="142">
        <f t="shared" si="1840"/>
        <v>0</v>
      </c>
      <c r="AJ693" s="142">
        <f t="shared" si="1840"/>
        <v>0</v>
      </c>
      <c r="AK693" s="142">
        <f t="shared" si="1840"/>
        <v>0</v>
      </c>
      <c r="AL693" s="142">
        <f t="shared" si="1840"/>
        <v>0</v>
      </c>
      <c r="AM693" s="142">
        <f t="shared" si="1840"/>
        <v>0</v>
      </c>
      <c r="AN693" s="142">
        <f t="shared" si="1840"/>
        <v>0</v>
      </c>
      <c r="AO693" s="142">
        <f t="shared" si="1840"/>
        <v>0</v>
      </c>
      <c r="AP693" s="142">
        <f t="shared" si="1840"/>
        <v>0</v>
      </c>
      <c r="AQ693" s="142">
        <f t="shared" si="1840"/>
        <v>0</v>
      </c>
      <c r="AR693" s="393"/>
    </row>
    <row r="694" spans="1:44" ht="31.15" customHeight="1" x14ac:dyDescent="0.25">
      <c r="A694" s="406"/>
      <c r="B694" s="406"/>
      <c r="C694" s="407"/>
      <c r="D694" s="178" t="s">
        <v>2</v>
      </c>
      <c r="E694" s="281">
        <f t="shared" si="1792"/>
        <v>51659.015899999999</v>
      </c>
      <c r="F694" s="281">
        <f t="shared" si="1793"/>
        <v>1068.4232499999998</v>
      </c>
      <c r="G694" s="221">
        <f t="shared" si="1790"/>
        <v>2.0682222287552322E-2</v>
      </c>
      <c r="H694" s="142">
        <f t="shared" ref="H694:AQ694" si="1841">H592+H282+H272+H247+H252+H257+H262</f>
        <v>0</v>
      </c>
      <c r="I694" s="142">
        <f t="shared" si="1841"/>
        <v>0</v>
      </c>
      <c r="J694" s="142">
        <f t="shared" si="1841"/>
        <v>0</v>
      </c>
      <c r="K694" s="142">
        <f t="shared" si="1841"/>
        <v>0</v>
      </c>
      <c r="L694" s="142">
        <f t="shared" si="1841"/>
        <v>0</v>
      </c>
      <c r="M694" s="142">
        <f t="shared" si="1841"/>
        <v>0</v>
      </c>
      <c r="N694" s="142">
        <f t="shared" si="1841"/>
        <v>392.15999999999997</v>
      </c>
      <c r="O694" s="142">
        <f t="shared" si="1841"/>
        <v>392.15999999999997</v>
      </c>
      <c r="P694" s="142">
        <f t="shared" si="1841"/>
        <v>0</v>
      </c>
      <c r="Q694" s="142">
        <f t="shared" si="1841"/>
        <v>0</v>
      </c>
      <c r="R694" s="142">
        <f t="shared" si="1841"/>
        <v>0</v>
      </c>
      <c r="S694" s="142">
        <f t="shared" si="1841"/>
        <v>0</v>
      </c>
      <c r="T694" s="142">
        <f t="shared" si="1841"/>
        <v>0</v>
      </c>
      <c r="U694" s="142">
        <f t="shared" si="1841"/>
        <v>0</v>
      </c>
      <c r="V694" s="142">
        <f t="shared" si="1841"/>
        <v>0</v>
      </c>
      <c r="W694" s="142">
        <f t="shared" si="1841"/>
        <v>0</v>
      </c>
      <c r="X694" s="142">
        <f t="shared" si="1841"/>
        <v>0</v>
      </c>
      <c r="Y694" s="142">
        <f t="shared" si="1841"/>
        <v>0</v>
      </c>
      <c r="Z694" s="142">
        <f t="shared" si="1841"/>
        <v>676.26324999999997</v>
      </c>
      <c r="AA694" s="142">
        <f t="shared" si="1841"/>
        <v>676.26324999999997</v>
      </c>
      <c r="AB694" s="142">
        <f t="shared" si="1841"/>
        <v>0</v>
      </c>
      <c r="AC694" s="142">
        <f t="shared" si="1841"/>
        <v>6022.3826499999996</v>
      </c>
      <c r="AD694" s="142">
        <f t="shared" si="1841"/>
        <v>0</v>
      </c>
      <c r="AE694" s="142">
        <f t="shared" si="1841"/>
        <v>0</v>
      </c>
      <c r="AF694" s="142">
        <f t="shared" si="1841"/>
        <v>6568.21</v>
      </c>
      <c r="AG694" s="142">
        <f t="shared" si="1841"/>
        <v>0</v>
      </c>
      <c r="AH694" s="142">
        <f t="shared" si="1841"/>
        <v>0</v>
      </c>
      <c r="AI694" s="142">
        <f t="shared" si="1841"/>
        <v>0</v>
      </c>
      <c r="AJ694" s="142">
        <f t="shared" si="1841"/>
        <v>0</v>
      </c>
      <c r="AK694" s="142">
        <f t="shared" si="1841"/>
        <v>0</v>
      </c>
      <c r="AL694" s="142">
        <f t="shared" si="1841"/>
        <v>0</v>
      </c>
      <c r="AM694" s="142">
        <f t="shared" si="1841"/>
        <v>0</v>
      </c>
      <c r="AN694" s="142">
        <f t="shared" si="1841"/>
        <v>0</v>
      </c>
      <c r="AO694" s="142">
        <f t="shared" si="1841"/>
        <v>38000</v>
      </c>
      <c r="AP694" s="142">
        <f t="shared" si="1841"/>
        <v>0</v>
      </c>
      <c r="AQ694" s="142">
        <f t="shared" si="1841"/>
        <v>0</v>
      </c>
      <c r="AR694" s="393"/>
    </row>
    <row r="695" spans="1:44" ht="24.75" customHeight="1" x14ac:dyDescent="0.25">
      <c r="A695" s="406"/>
      <c r="B695" s="406"/>
      <c r="C695" s="407"/>
      <c r="D695" s="181" t="s">
        <v>43</v>
      </c>
      <c r="E695" s="281">
        <f t="shared" si="1792"/>
        <v>99663.747480000005</v>
      </c>
      <c r="F695" s="281">
        <f t="shared" si="1793"/>
        <v>10866.177510000001</v>
      </c>
      <c r="G695" s="221">
        <f t="shared" si="1790"/>
        <v>0.10902838579475017</v>
      </c>
      <c r="H695" s="142">
        <f>H593+H283+H273+H293+H298</f>
        <v>0</v>
      </c>
      <c r="I695" s="142">
        <f t="shared" ref="I695:AQ696" si="1842">I593+I283+I273+I293+I298</f>
        <v>0</v>
      </c>
      <c r="J695" s="142">
        <f t="shared" si="1842"/>
        <v>0</v>
      </c>
      <c r="K695" s="142">
        <f t="shared" si="1842"/>
        <v>200.381</v>
      </c>
      <c r="L695" s="142">
        <f t="shared" si="1842"/>
        <v>200.381</v>
      </c>
      <c r="M695" s="142">
        <f t="shared" si="1842"/>
        <v>0</v>
      </c>
      <c r="N695" s="142">
        <f t="shared" si="1842"/>
        <v>0</v>
      </c>
      <c r="O695" s="142">
        <f t="shared" si="1842"/>
        <v>0</v>
      </c>
      <c r="P695" s="142">
        <f t="shared" si="1842"/>
        <v>0</v>
      </c>
      <c r="Q695" s="142">
        <f t="shared" si="1842"/>
        <v>173.107</v>
      </c>
      <c r="R695" s="142">
        <f t="shared" si="1842"/>
        <v>173.107</v>
      </c>
      <c r="S695" s="142">
        <f t="shared" si="1842"/>
        <v>0</v>
      </c>
      <c r="T695" s="142">
        <f t="shared" si="1842"/>
        <v>0</v>
      </c>
      <c r="U695" s="142">
        <f t="shared" si="1842"/>
        <v>0</v>
      </c>
      <c r="V695" s="142">
        <f t="shared" si="1842"/>
        <v>0</v>
      </c>
      <c r="W695" s="142">
        <f t="shared" si="1842"/>
        <v>1412.9</v>
      </c>
      <c r="X695" s="142">
        <f t="shared" si="1842"/>
        <v>1412.9</v>
      </c>
      <c r="Y695" s="142">
        <f t="shared" si="1842"/>
        <v>0</v>
      </c>
      <c r="Z695" s="142">
        <f t="shared" si="1842"/>
        <v>9079.7895100000005</v>
      </c>
      <c r="AA695" s="142">
        <f t="shared" si="1842"/>
        <v>9079.7895100000005</v>
      </c>
      <c r="AB695" s="142">
        <f t="shared" si="1842"/>
        <v>0</v>
      </c>
      <c r="AC695" s="142">
        <f t="shared" si="1842"/>
        <v>10393.78595</v>
      </c>
      <c r="AD695" s="142">
        <f t="shared" si="1842"/>
        <v>0</v>
      </c>
      <c r="AE695" s="142">
        <f t="shared" si="1842"/>
        <v>0</v>
      </c>
      <c r="AF695" s="142">
        <f t="shared" si="1842"/>
        <v>13963.784020000003</v>
      </c>
      <c r="AG695" s="142">
        <f t="shared" si="1842"/>
        <v>0</v>
      </c>
      <c r="AH695" s="142">
        <f t="shared" si="1842"/>
        <v>0</v>
      </c>
      <c r="AI695" s="142">
        <f t="shared" si="1842"/>
        <v>0</v>
      </c>
      <c r="AJ695" s="142">
        <f t="shared" si="1842"/>
        <v>0</v>
      </c>
      <c r="AK695" s="142">
        <f t="shared" si="1842"/>
        <v>0</v>
      </c>
      <c r="AL695" s="142">
        <f t="shared" si="1842"/>
        <v>0</v>
      </c>
      <c r="AM695" s="142">
        <f t="shared" si="1842"/>
        <v>0</v>
      </c>
      <c r="AN695" s="142">
        <f t="shared" si="1842"/>
        <v>0</v>
      </c>
      <c r="AO695" s="142">
        <f t="shared" si="1842"/>
        <v>64440</v>
      </c>
      <c r="AP695" s="142">
        <f t="shared" si="1842"/>
        <v>0</v>
      </c>
      <c r="AQ695" s="142">
        <f t="shared" si="1842"/>
        <v>0</v>
      </c>
      <c r="AR695" s="393"/>
    </row>
    <row r="696" spans="1:44" ht="31.5" customHeight="1" x14ac:dyDescent="0.25">
      <c r="A696" s="406"/>
      <c r="B696" s="406"/>
      <c r="C696" s="407"/>
      <c r="D696" s="179" t="s">
        <v>355</v>
      </c>
      <c r="E696" s="281">
        <f t="shared" si="1792"/>
        <v>35223.747480000005</v>
      </c>
      <c r="F696" s="281">
        <f t="shared" si="1793"/>
        <v>10866.177510000001</v>
      </c>
      <c r="G696" s="221">
        <f t="shared" si="1790"/>
        <v>0.30849010362028634</v>
      </c>
      <c r="H696" s="142">
        <f>H594+H284+H274+H294+H299</f>
        <v>0</v>
      </c>
      <c r="I696" s="142">
        <f t="shared" si="1842"/>
        <v>0</v>
      </c>
      <c r="J696" s="142">
        <f t="shared" si="1842"/>
        <v>0</v>
      </c>
      <c r="K696" s="142">
        <f t="shared" si="1842"/>
        <v>200.381</v>
      </c>
      <c r="L696" s="142">
        <f t="shared" si="1842"/>
        <v>200.381</v>
      </c>
      <c r="M696" s="142">
        <f t="shared" si="1842"/>
        <v>0</v>
      </c>
      <c r="N696" s="142">
        <f t="shared" si="1842"/>
        <v>0</v>
      </c>
      <c r="O696" s="142">
        <f t="shared" si="1842"/>
        <v>0</v>
      </c>
      <c r="P696" s="142">
        <f t="shared" si="1842"/>
        <v>0</v>
      </c>
      <c r="Q696" s="142">
        <f t="shared" si="1842"/>
        <v>173.107</v>
      </c>
      <c r="R696" s="142">
        <f t="shared" si="1842"/>
        <v>173.107</v>
      </c>
      <c r="S696" s="142">
        <f t="shared" si="1842"/>
        <v>0</v>
      </c>
      <c r="T696" s="142">
        <f t="shared" si="1842"/>
        <v>0</v>
      </c>
      <c r="U696" s="142">
        <f t="shared" si="1842"/>
        <v>0</v>
      </c>
      <c r="V696" s="142">
        <f t="shared" si="1842"/>
        <v>0</v>
      </c>
      <c r="W696" s="142">
        <f t="shared" si="1842"/>
        <v>1412.9</v>
      </c>
      <c r="X696" s="142">
        <f t="shared" si="1842"/>
        <v>1412.9</v>
      </c>
      <c r="Y696" s="142">
        <f t="shared" si="1842"/>
        <v>0</v>
      </c>
      <c r="Z696" s="142">
        <f t="shared" si="1842"/>
        <v>9079.7895100000005</v>
      </c>
      <c r="AA696" s="142">
        <f t="shared" si="1842"/>
        <v>9079.7895100000005</v>
      </c>
      <c r="AB696" s="142">
        <f t="shared" si="1842"/>
        <v>0</v>
      </c>
      <c r="AC696" s="142">
        <f t="shared" si="1842"/>
        <v>10393.78595</v>
      </c>
      <c r="AD696" s="142">
        <f t="shared" si="1842"/>
        <v>0</v>
      </c>
      <c r="AE696" s="142">
        <f t="shared" si="1842"/>
        <v>0</v>
      </c>
      <c r="AF696" s="142">
        <f t="shared" si="1842"/>
        <v>13963.784020000003</v>
      </c>
      <c r="AG696" s="142">
        <f t="shared" si="1842"/>
        <v>0</v>
      </c>
      <c r="AH696" s="142">
        <f t="shared" si="1842"/>
        <v>0</v>
      </c>
      <c r="AI696" s="142">
        <f t="shared" si="1842"/>
        <v>0</v>
      </c>
      <c r="AJ696" s="142">
        <f t="shared" si="1842"/>
        <v>0</v>
      </c>
      <c r="AK696" s="142">
        <f t="shared" si="1842"/>
        <v>0</v>
      </c>
      <c r="AL696" s="142">
        <f t="shared" si="1842"/>
        <v>0</v>
      </c>
      <c r="AM696" s="142">
        <f t="shared" si="1842"/>
        <v>0</v>
      </c>
      <c r="AN696" s="142">
        <f t="shared" si="1842"/>
        <v>0</v>
      </c>
      <c r="AO696" s="142">
        <f t="shared" si="1842"/>
        <v>0</v>
      </c>
      <c r="AP696" s="142">
        <f t="shared" si="1842"/>
        <v>0</v>
      </c>
      <c r="AQ696" s="142">
        <f t="shared" si="1842"/>
        <v>0</v>
      </c>
      <c r="AR696" s="393"/>
    </row>
    <row r="697" spans="1:44" ht="31.15" customHeight="1" x14ac:dyDescent="0.25">
      <c r="A697" s="408"/>
      <c r="B697" s="408"/>
      <c r="C697" s="409"/>
      <c r="D697" s="182" t="s">
        <v>462</v>
      </c>
      <c r="E697" s="281">
        <f t="shared" ref="E697" si="1843">H697+K697+N697+Q697+T697+W697+Z697+AC697+AF697+AI697+AL697+AO697</f>
        <v>64440</v>
      </c>
      <c r="F697" s="281">
        <f t="shared" ref="F697" si="1844">I697+L697+O697+R697+U697+X697+AA697+AD697+AG697+AJ697+AM697+AP697</f>
        <v>0</v>
      </c>
      <c r="G697" s="221">
        <f t="shared" si="1790"/>
        <v>0</v>
      </c>
      <c r="H697" s="142">
        <f t="shared" ref="H697:AQ697" si="1845">H595</f>
        <v>0</v>
      </c>
      <c r="I697" s="142">
        <f t="shared" si="1845"/>
        <v>0</v>
      </c>
      <c r="J697" s="142">
        <f t="shared" si="1845"/>
        <v>0</v>
      </c>
      <c r="K697" s="142">
        <f t="shared" si="1845"/>
        <v>0</v>
      </c>
      <c r="L697" s="142">
        <f t="shared" si="1845"/>
        <v>0</v>
      </c>
      <c r="M697" s="142">
        <f t="shared" si="1845"/>
        <v>0</v>
      </c>
      <c r="N697" s="142">
        <f t="shared" si="1845"/>
        <v>0</v>
      </c>
      <c r="O697" s="142">
        <f t="shared" si="1845"/>
        <v>0</v>
      </c>
      <c r="P697" s="142">
        <f t="shared" si="1845"/>
        <v>0</v>
      </c>
      <c r="Q697" s="142">
        <f t="shared" si="1845"/>
        <v>0</v>
      </c>
      <c r="R697" s="142">
        <f t="shared" si="1845"/>
        <v>0</v>
      </c>
      <c r="S697" s="142">
        <f t="shared" si="1845"/>
        <v>0</v>
      </c>
      <c r="T697" s="142">
        <f t="shared" si="1845"/>
        <v>0</v>
      </c>
      <c r="U697" s="142">
        <f t="shared" si="1845"/>
        <v>0</v>
      </c>
      <c r="V697" s="142">
        <f t="shared" si="1845"/>
        <v>0</v>
      </c>
      <c r="W697" s="142">
        <f t="shared" si="1845"/>
        <v>0</v>
      </c>
      <c r="X697" s="142">
        <f t="shared" si="1845"/>
        <v>0</v>
      </c>
      <c r="Y697" s="142">
        <f t="shared" si="1845"/>
        <v>0</v>
      </c>
      <c r="Z697" s="142">
        <f t="shared" si="1845"/>
        <v>0</v>
      </c>
      <c r="AA697" s="142">
        <f t="shared" si="1845"/>
        <v>0</v>
      </c>
      <c r="AB697" s="142">
        <f t="shared" si="1845"/>
        <v>0</v>
      </c>
      <c r="AC697" s="142">
        <f t="shared" si="1845"/>
        <v>0</v>
      </c>
      <c r="AD697" s="142">
        <f t="shared" si="1845"/>
        <v>0</v>
      </c>
      <c r="AE697" s="142">
        <f t="shared" si="1845"/>
        <v>0</v>
      </c>
      <c r="AF697" s="142">
        <f t="shared" si="1845"/>
        <v>0</v>
      </c>
      <c r="AG697" s="142">
        <f t="shared" si="1845"/>
        <v>0</v>
      </c>
      <c r="AH697" s="142">
        <f t="shared" si="1845"/>
        <v>0</v>
      </c>
      <c r="AI697" s="142">
        <f t="shared" si="1845"/>
        <v>0</v>
      </c>
      <c r="AJ697" s="142">
        <f t="shared" si="1845"/>
        <v>0</v>
      </c>
      <c r="AK697" s="142">
        <f t="shared" si="1845"/>
        <v>0</v>
      </c>
      <c r="AL697" s="142">
        <f t="shared" si="1845"/>
        <v>0</v>
      </c>
      <c r="AM697" s="142">
        <f t="shared" si="1845"/>
        <v>0</v>
      </c>
      <c r="AN697" s="142">
        <f t="shared" si="1845"/>
        <v>0</v>
      </c>
      <c r="AO697" s="142">
        <f t="shared" si="1845"/>
        <v>64440</v>
      </c>
      <c r="AP697" s="142">
        <f t="shared" si="1845"/>
        <v>0</v>
      </c>
      <c r="AQ697" s="142">
        <f t="shared" si="1845"/>
        <v>0</v>
      </c>
      <c r="AR697" s="255"/>
    </row>
    <row r="698" spans="1:44" ht="21" customHeight="1" x14ac:dyDescent="0.25">
      <c r="A698" s="371" t="s">
        <v>568</v>
      </c>
      <c r="B698" s="371"/>
      <c r="C698" s="371"/>
      <c r="D698" s="150" t="s">
        <v>41</v>
      </c>
      <c r="E698" s="281">
        <f t="shared" si="1792"/>
        <v>1560</v>
      </c>
      <c r="F698" s="281">
        <f t="shared" si="1793"/>
        <v>0</v>
      </c>
      <c r="G698" s="221">
        <f t="shared" si="1790"/>
        <v>0</v>
      </c>
      <c r="H698" s="146">
        <f>H699+H700+H701</f>
        <v>0</v>
      </c>
      <c r="I698" s="146">
        <f t="shared" ref="I698:AQ698" si="1846">I699+I700+I701</f>
        <v>0</v>
      </c>
      <c r="J698" s="146">
        <f t="shared" si="1846"/>
        <v>0</v>
      </c>
      <c r="K698" s="146">
        <f t="shared" si="1846"/>
        <v>0</v>
      </c>
      <c r="L698" s="146">
        <f t="shared" si="1846"/>
        <v>0</v>
      </c>
      <c r="M698" s="146">
        <f t="shared" si="1846"/>
        <v>0</v>
      </c>
      <c r="N698" s="146">
        <f t="shared" si="1846"/>
        <v>0</v>
      </c>
      <c r="O698" s="146">
        <f t="shared" si="1846"/>
        <v>0</v>
      </c>
      <c r="P698" s="146">
        <f t="shared" si="1846"/>
        <v>0</v>
      </c>
      <c r="Q698" s="146">
        <f t="shared" si="1846"/>
        <v>0</v>
      </c>
      <c r="R698" s="146">
        <f t="shared" si="1846"/>
        <v>0</v>
      </c>
      <c r="S698" s="146">
        <f t="shared" si="1846"/>
        <v>0</v>
      </c>
      <c r="T698" s="146">
        <f t="shared" si="1846"/>
        <v>0</v>
      </c>
      <c r="U698" s="146">
        <f t="shared" si="1846"/>
        <v>0</v>
      </c>
      <c r="V698" s="146">
        <f t="shared" si="1846"/>
        <v>0</v>
      </c>
      <c r="W698" s="146">
        <f t="shared" si="1846"/>
        <v>0</v>
      </c>
      <c r="X698" s="146">
        <f t="shared" si="1846"/>
        <v>0</v>
      </c>
      <c r="Y698" s="146">
        <f t="shared" si="1846"/>
        <v>0</v>
      </c>
      <c r="Z698" s="146">
        <f t="shared" si="1846"/>
        <v>0</v>
      </c>
      <c r="AA698" s="146">
        <f t="shared" si="1846"/>
        <v>0</v>
      </c>
      <c r="AB698" s="146">
        <f t="shared" si="1846"/>
        <v>0</v>
      </c>
      <c r="AC698" s="146">
        <f t="shared" si="1846"/>
        <v>0</v>
      </c>
      <c r="AD698" s="146">
        <f t="shared" si="1846"/>
        <v>0</v>
      </c>
      <c r="AE698" s="146">
        <f t="shared" si="1846"/>
        <v>0</v>
      </c>
      <c r="AF698" s="146">
        <f t="shared" si="1846"/>
        <v>0</v>
      </c>
      <c r="AG698" s="146">
        <f t="shared" si="1846"/>
        <v>0</v>
      </c>
      <c r="AH698" s="146">
        <f t="shared" si="1846"/>
        <v>0</v>
      </c>
      <c r="AI698" s="146">
        <f t="shared" si="1846"/>
        <v>1560</v>
      </c>
      <c r="AJ698" s="146">
        <f t="shared" si="1846"/>
        <v>0</v>
      </c>
      <c r="AK698" s="146">
        <f t="shared" si="1846"/>
        <v>0</v>
      </c>
      <c r="AL698" s="146">
        <f t="shared" si="1846"/>
        <v>0</v>
      </c>
      <c r="AM698" s="146">
        <f t="shared" si="1846"/>
        <v>0</v>
      </c>
      <c r="AN698" s="146">
        <f t="shared" si="1846"/>
        <v>0</v>
      </c>
      <c r="AO698" s="146">
        <f t="shared" si="1846"/>
        <v>0</v>
      </c>
      <c r="AP698" s="146">
        <f t="shared" si="1846"/>
        <v>0</v>
      </c>
      <c r="AQ698" s="146">
        <f t="shared" si="1846"/>
        <v>0</v>
      </c>
      <c r="AR698" s="430"/>
    </row>
    <row r="699" spans="1:44" ht="35.25" customHeight="1" x14ac:dyDescent="0.25">
      <c r="A699" s="371"/>
      <c r="B699" s="371"/>
      <c r="C699" s="371"/>
      <c r="D699" s="178" t="s">
        <v>37</v>
      </c>
      <c r="E699" s="281">
        <f t="shared" si="1792"/>
        <v>0</v>
      </c>
      <c r="F699" s="281">
        <f t="shared" si="1793"/>
        <v>0</v>
      </c>
      <c r="G699" s="221" t="e">
        <f t="shared" si="1790"/>
        <v>#DIV/0!</v>
      </c>
      <c r="H699" s="142"/>
      <c r="I699" s="142"/>
      <c r="J699" s="149"/>
      <c r="K699" s="142"/>
      <c r="L699" s="142"/>
      <c r="M699" s="142"/>
      <c r="N699" s="142"/>
      <c r="O699" s="142"/>
      <c r="P699" s="142"/>
      <c r="Q699" s="142"/>
      <c r="R699" s="142"/>
      <c r="S699" s="142"/>
      <c r="T699" s="142"/>
      <c r="U699" s="142"/>
      <c r="V699" s="142"/>
      <c r="W699" s="142"/>
      <c r="X699" s="142"/>
      <c r="Y699" s="142"/>
      <c r="Z699" s="142"/>
      <c r="AA699" s="142"/>
      <c r="AB699" s="149"/>
      <c r="AC699" s="142"/>
      <c r="AD699" s="142"/>
      <c r="AE699" s="149"/>
      <c r="AF699" s="142"/>
      <c r="AG699" s="142"/>
      <c r="AH699" s="149"/>
      <c r="AI699" s="142"/>
      <c r="AJ699" s="142"/>
      <c r="AK699" s="149"/>
      <c r="AL699" s="142"/>
      <c r="AM699" s="142"/>
      <c r="AN699" s="149"/>
      <c r="AO699" s="142"/>
      <c r="AP699" s="142"/>
      <c r="AQ699" s="149"/>
      <c r="AR699" s="430"/>
    </row>
    <row r="700" spans="1:44" ht="31.15" customHeight="1" x14ac:dyDescent="0.25">
      <c r="A700" s="371"/>
      <c r="B700" s="371"/>
      <c r="C700" s="371"/>
      <c r="D700" s="178" t="s">
        <v>2</v>
      </c>
      <c r="E700" s="281">
        <f t="shared" si="1792"/>
        <v>0</v>
      </c>
      <c r="F700" s="281">
        <f t="shared" si="1793"/>
        <v>0</v>
      </c>
      <c r="G700" s="221" t="e">
        <f t="shared" si="1790"/>
        <v>#DIV/0!</v>
      </c>
      <c r="H700" s="142"/>
      <c r="I700" s="142"/>
      <c r="J700" s="149"/>
      <c r="K700" s="142"/>
      <c r="L700" s="142"/>
      <c r="M700" s="142"/>
      <c r="N700" s="142"/>
      <c r="O700" s="142"/>
      <c r="P700" s="142"/>
      <c r="Q700" s="142"/>
      <c r="R700" s="142"/>
      <c r="S700" s="142"/>
      <c r="T700" s="142"/>
      <c r="U700" s="142"/>
      <c r="V700" s="142"/>
      <c r="W700" s="142"/>
      <c r="X700" s="142"/>
      <c r="Y700" s="142"/>
      <c r="Z700" s="142"/>
      <c r="AA700" s="142"/>
      <c r="AB700" s="149"/>
      <c r="AC700" s="142"/>
      <c r="AD700" s="142"/>
      <c r="AE700" s="149"/>
      <c r="AF700" s="142"/>
      <c r="AG700" s="142"/>
      <c r="AH700" s="149"/>
      <c r="AI700" s="142"/>
      <c r="AJ700" s="142"/>
      <c r="AK700" s="149"/>
      <c r="AL700" s="142"/>
      <c r="AM700" s="142"/>
      <c r="AN700" s="149"/>
      <c r="AO700" s="142"/>
      <c r="AP700" s="142"/>
      <c r="AQ700" s="149"/>
      <c r="AR700" s="430"/>
    </row>
    <row r="701" spans="1:44" ht="24.75" customHeight="1" x14ac:dyDescent="0.25">
      <c r="A701" s="371"/>
      <c r="B701" s="371"/>
      <c r="C701" s="371"/>
      <c r="D701" s="215" t="s">
        <v>43</v>
      </c>
      <c r="E701" s="281">
        <f t="shared" si="1792"/>
        <v>1560</v>
      </c>
      <c r="F701" s="281">
        <f t="shared" si="1793"/>
        <v>0</v>
      </c>
      <c r="G701" s="221">
        <f t="shared" si="1790"/>
        <v>0</v>
      </c>
      <c r="H701" s="142">
        <f>H288</f>
        <v>0</v>
      </c>
      <c r="I701" s="142">
        <f t="shared" ref="I701:AQ701" si="1847">I288</f>
        <v>0</v>
      </c>
      <c r="J701" s="142">
        <f t="shared" si="1847"/>
        <v>0</v>
      </c>
      <c r="K701" s="142">
        <f t="shared" si="1847"/>
        <v>0</v>
      </c>
      <c r="L701" s="142">
        <f t="shared" si="1847"/>
        <v>0</v>
      </c>
      <c r="M701" s="142">
        <f t="shared" si="1847"/>
        <v>0</v>
      </c>
      <c r="N701" s="142">
        <f t="shared" si="1847"/>
        <v>0</v>
      </c>
      <c r="O701" s="142">
        <f t="shared" si="1847"/>
        <v>0</v>
      </c>
      <c r="P701" s="142">
        <f t="shared" si="1847"/>
        <v>0</v>
      </c>
      <c r="Q701" s="142">
        <f t="shared" si="1847"/>
        <v>0</v>
      </c>
      <c r="R701" s="142">
        <f t="shared" si="1847"/>
        <v>0</v>
      </c>
      <c r="S701" s="142">
        <f t="shared" si="1847"/>
        <v>0</v>
      </c>
      <c r="T701" s="142">
        <f t="shared" si="1847"/>
        <v>0</v>
      </c>
      <c r="U701" s="142">
        <f t="shared" si="1847"/>
        <v>0</v>
      </c>
      <c r="V701" s="142">
        <f t="shared" si="1847"/>
        <v>0</v>
      </c>
      <c r="W701" s="142">
        <f t="shared" si="1847"/>
        <v>0</v>
      </c>
      <c r="X701" s="142">
        <f t="shared" si="1847"/>
        <v>0</v>
      </c>
      <c r="Y701" s="142">
        <f t="shared" si="1847"/>
        <v>0</v>
      </c>
      <c r="Z701" s="142">
        <f t="shared" si="1847"/>
        <v>0</v>
      </c>
      <c r="AA701" s="142">
        <f t="shared" si="1847"/>
        <v>0</v>
      </c>
      <c r="AB701" s="142">
        <f t="shared" si="1847"/>
        <v>0</v>
      </c>
      <c r="AC701" s="142">
        <f t="shared" si="1847"/>
        <v>0</v>
      </c>
      <c r="AD701" s="142">
        <f t="shared" si="1847"/>
        <v>0</v>
      </c>
      <c r="AE701" s="142">
        <f t="shared" si="1847"/>
        <v>0</v>
      </c>
      <c r="AF701" s="142">
        <f t="shared" si="1847"/>
        <v>0</v>
      </c>
      <c r="AG701" s="142">
        <f t="shared" si="1847"/>
        <v>0</v>
      </c>
      <c r="AH701" s="142">
        <f t="shared" si="1847"/>
        <v>0</v>
      </c>
      <c r="AI701" s="142">
        <f t="shared" si="1847"/>
        <v>1560</v>
      </c>
      <c r="AJ701" s="142">
        <f t="shared" si="1847"/>
        <v>0</v>
      </c>
      <c r="AK701" s="142">
        <f t="shared" si="1847"/>
        <v>0</v>
      </c>
      <c r="AL701" s="142">
        <f t="shared" si="1847"/>
        <v>0</v>
      </c>
      <c r="AM701" s="142">
        <f t="shared" si="1847"/>
        <v>0</v>
      </c>
      <c r="AN701" s="142">
        <f t="shared" si="1847"/>
        <v>0</v>
      </c>
      <c r="AO701" s="142">
        <f t="shared" si="1847"/>
        <v>0</v>
      </c>
      <c r="AP701" s="142">
        <f t="shared" si="1847"/>
        <v>0</v>
      </c>
      <c r="AQ701" s="142">
        <f t="shared" si="1847"/>
        <v>0</v>
      </c>
      <c r="AR701" s="430"/>
    </row>
    <row r="702" spans="1:44" ht="31.15" customHeight="1" x14ac:dyDescent="0.25">
      <c r="A702" s="371"/>
      <c r="B702" s="371"/>
      <c r="C702" s="371"/>
      <c r="D702" s="214" t="s">
        <v>265</v>
      </c>
      <c r="E702" s="281">
        <f t="shared" si="1792"/>
        <v>0</v>
      </c>
      <c r="F702" s="281">
        <f t="shared" si="1793"/>
        <v>0</v>
      </c>
      <c r="G702" s="221" t="e">
        <f t="shared" si="1790"/>
        <v>#DIV/0!</v>
      </c>
      <c r="H702" s="142"/>
      <c r="I702" s="142"/>
      <c r="J702" s="149"/>
      <c r="K702" s="142"/>
      <c r="L702" s="142"/>
      <c r="M702" s="149"/>
      <c r="N702" s="142"/>
      <c r="O702" s="142"/>
      <c r="P702" s="149"/>
      <c r="Q702" s="142"/>
      <c r="R702" s="142"/>
      <c r="S702" s="149"/>
      <c r="T702" s="142"/>
      <c r="U702" s="142"/>
      <c r="V702" s="149"/>
      <c r="W702" s="142"/>
      <c r="X702" s="142"/>
      <c r="Y702" s="149"/>
      <c r="Z702" s="142"/>
      <c r="AA702" s="142"/>
      <c r="AB702" s="149"/>
      <c r="AC702" s="142"/>
      <c r="AD702" s="142"/>
      <c r="AE702" s="149"/>
      <c r="AF702" s="142"/>
      <c r="AG702" s="142"/>
      <c r="AH702" s="149"/>
      <c r="AI702" s="142"/>
      <c r="AJ702" s="142"/>
      <c r="AK702" s="149"/>
      <c r="AL702" s="142"/>
      <c r="AM702" s="142"/>
      <c r="AN702" s="149"/>
      <c r="AO702" s="149"/>
      <c r="AP702" s="149"/>
      <c r="AQ702" s="149"/>
      <c r="AR702" s="430"/>
    </row>
    <row r="703" spans="1:44" ht="31.15" customHeight="1" thickBot="1" x14ac:dyDescent="0.3">
      <c r="A703" s="309"/>
      <c r="B703" s="309"/>
      <c r="C703" s="309"/>
      <c r="D703" s="217"/>
      <c r="E703" s="285"/>
      <c r="F703" s="285"/>
      <c r="G703" s="219"/>
      <c r="H703" s="218"/>
      <c r="I703" s="218"/>
      <c r="J703" s="219"/>
      <c r="K703" s="218"/>
      <c r="L703" s="218"/>
      <c r="M703" s="219"/>
      <c r="N703" s="218"/>
      <c r="O703" s="218"/>
      <c r="P703" s="219"/>
      <c r="Q703" s="218"/>
      <c r="R703" s="218"/>
      <c r="S703" s="219"/>
      <c r="T703" s="218"/>
      <c r="U703" s="218"/>
      <c r="V703" s="219"/>
      <c r="W703" s="218"/>
      <c r="X703" s="218"/>
      <c r="Y703" s="219"/>
      <c r="Z703" s="218"/>
      <c r="AA703" s="218"/>
      <c r="AB703" s="219"/>
      <c r="AC703" s="218"/>
      <c r="AD703" s="218"/>
      <c r="AE703" s="219"/>
      <c r="AF703" s="218"/>
      <c r="AG703" s="218"/>
      <c r="AH703" s="219"/>
      <c r="AI703" s="218"/>
      <c r="AJ703" s="218"/>
      <c r="AK703" s="219"/>
      <c r="AL703" s="218"/>
      <c r="AM703" s="218"/>
      <c r="AN703" s="219"/>
      <c r="AO703" s="219"/>
      <c r="AP703" s="219"/>
      <c r="AQ703" s="219"/>
      <c r="AR703" s="220"/>
    </row>
    <row r="704" spans="1:44" s="101" customFormat="1" ht="27.6" customHeight="1" x14ac:dyDescent="0.25">
      <c r="A704" s="413" t="s">
        <v>276</v>
      </c>
      <c r="B704" s="413"/>
      <c r="C704" s="413"/>
      <c r="D704" s="413"/>
      <c r="E704" s="413"/>
      <c r="F704" s="413"/>
      <c r="G704" s="413"/>
      <c r="H704" s="413"/>
      <c r="I704" s="413"/>
      <c r="J704" s="413"/>
      <c r="K704" s="413"/>
      <c r="L704" s="413"/>
      <c r="M704" s="413"/>
      <c r="N704" s="413"/>
      <c r="O704" s="413"/>
      <c r="P704" s="413"/>
      <c r="Q704" s="413"/>
      <c r="R704" s="413"/>
      <c r="S704" s="413"/>
      <c r="T704" s="413"/>
      <c r="U704" s="413"/>
      <c r="V704" s="413"/>
      <c r="W704" s="413"/>
      <c r="X704" s="413"/>
      <c r="Y704" s="413"/>
      <c r="Z704" s="413"/>
      <c r="AA704" s="413"/>
      <c r="AB704" s="413"/>
      <c r="AC704" s="413"/>
      <c r="AD704" s="413"/>
      <c r="AE704" s="413"/>
      <c r="AF704" s="413"/>
      <c r="AG704" s="413"/>
      <c r="AH704" s="413"/>
      <c r="AI704" s="413"/>
      <c r="AJ704" s="413"/>
      <c r="AK704" s="413"/>
      <c r="AL704" s="413"/>
      <c r="AM704" s="413"/>
      <c r="AN704" s="413"/>
      <c r="AO704" s="413"/>
      <c r="AP704" s="413"/>
      <c r="AQ704" s="413"/>
      <c r="AR704" s="413"/>
    </row>
    <row r="705" spans="1:44" s="102" customFormat="1" ht="45" customHeight="1" x14ac:dyDescent="0.25">
      <c r="A705" s="428" t="s">
        <v>277</v>
      </c>
      <c r="B705" s="429"/>
      <c r="C705" s="429"/>
      <c r="D705" s="429"/>
      <c r="E705" s="429"/>
      <c r="F705" s="429"/>
      <c r="G705" s="429"/>
      <c r="H705" s="429"/>
      <c r="I705" s="429"/>
      <c r="J705" s="429"/>
      <c r="K705" s="429"/>
      <c r="L705" s="429"/>
      <c r="M705" s="429"/>
      <c r="N705" s="429"/>
      <c r="O705" s="429"/>
      <c r="P705" s="429"/>
      <c r="Q705" s="429"/>
      <c r="R705" s="429"/>
      <c r="S705" s="429"/>
      <c r="T705" s="429"/>
      <c r="U705" s="429"/>
      <c r="V705" s="429"/>
      <c r="W705" s="429"/>
      <c r="X705" s="429"/>
      <c r="Y705" s="429"/>
      <c r="Z705" s="429"/>
      <c r="AA705" s="429"/>
      <c r="AB705" s="429"/>
      <c r="AC705" s="429"/>
      <c r="AD705" s="429"/>
      <c r="AE705" s="429"/>
      <c r="AF705" s="429"/>
      <c r="AG705" s="429"/>
      <c r="AH705" s="429"/>
      <c r="AI705" s="429"/>
      <c r="AJ705" s="429"/>
      <c r="AK705" s="429"/>
      <c r="AL705" s="429"/>
      <c r="AM705" s="429"/>
      <c r="AN705" s="429"/>
      <c r="AO705" s="429"/>
      <c r="AP705" s="429"/>
      <c r="AQ705" s="429"/>
      <c r="AR705" s="429"/>
    </row>
    <row r="706" spans="1:44" s="102" customFormat="1" ht="19.5" customHeight="1" x14ac:dyDescent="0.25">
      <c r="A706" s="310"/>
      <c r="B706" s="114"/>
      <c r="C706" s="114"/>
      <c r="D706" s="114"/>
      <c r="E706" s="286"/>
      <c r="F706" s="286"/>
      <c r="G706" s="114"/>
      <c r="H706" s="114"/>
      <c r="I706" s="114"/>
      <c r="J706" s="114"/>
      <c r="K706" s="114"/>
      <c r="L706" s="114"/>
      <c r="M706" s="114"/>
      <c r="N706" s="114"/>
      <c r="O706" s="114"/>
      <c r="P706" s="114"/>
      <c r="Q706" s="114"/>
      <c r="R706" s="114"/>
      <c r="S706" s="114"/>
      <c r="T706" s="114"/>
      <c r="U706" s="114"/>
      <c r="V706" s="114"/>
      <c r="W706" s="114"/>
      <c r="X706" s="114"/>
      <c r="Y706" s="114"/>
      <c r="Z706" s="114"/>
      <c r="AA706" s="114"/>
      <c r="AB706" s="114"/>
      <c r="AC706" s="114"/>
      <c r="AD706" s="114"/>
      <c r="AE706" s="114"/>
      <c r="AF706" s="114"/>
      <c r="AG706" s="114"/>
      <c r="AH706" s="114"/>
      <c r="AI706" s="114"/>
      <c r="AJ706" s="114"/>
      <c r="AK706" s="114"/>
      <c r="AL706" s="114"/>
      <c r="AM706" s="114"/>
      <c r="AN706" s="114"/>
      <c r="AO706" s="114"/>
      <c r="AP706" s="114"/>
      <c r="AQ706" s="114"/>
      <c r="AR706" s="114"/>
    </row>
    <row r="707" spans="1:44" ht="19.5" customHeight="1" x14ac:dyDescent="0.3">
      <c r="A707" s="414" t="s">
        <v>565</v>
      </c>
      <c r="B707" s="414"/>
      <c r="C707" s="414"/>
      <c r="D707" s="414"/>
      <c r="E707" s="414"/>
      <c r="F707" s="414"/>
      <c r="G707" s="414"/>
      <c r="H707" s="414"/>
      <c r="I707" s="414"/>
      <c r="J707" s="414"/>
      <c r="K707" s="414"/>
      <c r="L707" s="414"/>
      <c r="M707" s="414"/>
      <c r="N707" s="414"/>
      <c r="O707" s="414"/>
      <c r="P707" s="414"/>
      <c r="Q707" s="414"/>
      <c r="R707" s="414"/>
      <c r="S707" s="414"/>
      <c r="T707" s="414"/>
      <c r="U707" s="414"/>
      <c r="V707" s="414"/>
      <c r="W707" s="414"/>
      <c r="X707" s="414"/>
      <c r="Y707" s="414"/>
      <c r="Z707" s="414"/>
      <c r="AA707" s="414"/>
      <c r="AB707" s="414"/>
      <c r="AC707" s="414"/>
      <c r="AD707" s="414"/>
      <c r="AE707" s="414"/>
      <c r="AF707" s="414"/>
      <c r="AG707" s="414"/>
      <c r="AH707" s="414"/>
      <c r="AI707" s="414"/>
      <c r="AJ707" s="414"/>
      <c r="AK707" s="414"/>
      <c r="AL707" s="414"/>
      <c r="AM707" s="414"/>
      <c r="AN707" s="414"/>
      <c r="AO707" s="414"/>
      <c r="AP707" s="115"/>
      <c r="AQ707" s="115"/>
    </row>
    <row r="708" spans="1:44" ht="19.5" customHeight="1" x14ac:dyDescent="0.3">
      <c r="A708" s="308"/>
      <c r="B708" s="308"/>
      <c r="C708" s="308"/>
      <c r="D708" s="123"/>
      <c r="E708" s="287"/>
      <c r="F708" s="287"/>
      <c r="G708" s="123"/>
      <c r="H708" s="123"/>
      <c r="I708" s="123"/>
      <c r="J708" s="123"/>
      <c r="K708" s="123"/>
      <c r="L708" s="123"/>
      <c r="M708" s="123"/>
      <c r="N708" s="123"/>
      <c r="O708" s="123"/>
      <c r="P708" s="123"/>
      <c r="Q708" s="123"/>
      <c r="R708" s="123"/>
      <c r="S708" s="123"/>
      <c r="T708" s="123"/>
      <c r="U708" s="123"/>
      <c r="V708" s="123"/>
      <c r="W708" s="123"/>
      <c r="X708" s="123"/>
      <c r="Y708" s="123"/>
      <c r="Z708" s="123"/>
      <c r="AA708" s="123"/>
      <c r="AB708" s="124"/>
      <c r="AC708" s="123"/>
      <c r="AD708" s="123"/>
      <c r="AE708" s="123"/>
      <c r="AF708" s="123"/>
      <c r="AG708" s="123"/>
      <c r="AH708" s="123"/>
      <c r="AI708" s="123"/>
      <c r="AJ708" s="123"/>
      <c r="AK708" s="123"/>
      <c r="AL708" s="123"/>
      <c r="AM708" s="123"/>
      <c r="AN708" s="123"/>
      <c r="AO708" s="253"/>
      <c r="AP708" s="115"/>
      <c r="AQ708" s="115"/>
    </row>
    <row r="709" spans="1:44" ht="16.5" customHeight="1" x14ac:dyDescent="0.3">
      <c r="A709" s="154" t="s">
        <v>400</v>
      </c>
      <c r="B709" s="154"/>
      <c r="C709" s="170"/>
      <c r="D709" s="170"/>
      <c r="E709" s="119"/>
      <c r="F709" s="119"/>
      <c r="G709" s="153"/>
      <c r="H709" s="153"/>
      <c r="I709" s="153"/>
      <c r="J709" s="153"/>
      <c r="K709" s="153"/>
      <c r="L709" s="153"/>
      <c r="M709" s="153"/>
      <c r="N709" s="153"/>
      <c r="O709" s="153"/>
      <c r="P709" s="153"/>
      <c r="Q709" s="153"/>
      <c r="R709" s="118"/>
      <c r="S709" s="118"/>
      <c r="T709" s="118"/>
      <c r="U709" s="118"/>
      <c r="V709" s="118"/>
      <c r="W709" s="118"/>
      <c r="X709" s="118"/>
      <c r="Y709" s="118"/>
      <c r="Z709" s="118"/>
      <c r="AA709" s="118"/>
      <c r="AB709" s="118"/>
      <c r="AC709" s="118"/>
      <c r="AD709" s="118"/>
      <c r="AE709" s="118"/>
      <c r="AF709" s="118"/>
      <c r="AG709" s="118"/>
      <c r="AH709" s="118"/>
      <c r="AI709" s="118"/>
      <c r="AJ709" s="118"/>
      <c r="AK709" s="118"/>
      <c r="AL709" s="118"/>
      <c r="AM709" s="118"/>
      <c r="AN709" s="118"/>
      <c r="AO709" s="153"/>
      <c r="AP709" s="111"/>
      <c r="AQ709" s="111"/>
      <c r="AR709" s="111"/>
    </row>
    <row r="710" spans="1:44" ht="18.75" x14ac:dyDescent="0.3">
      <c r="A710" s="119"/>
      <c r="B710" s="116"/>
      <c r="C710" s="116"/>
      <c r="D710" s="120"/>
      <c r="E710" s="288"/>
      <c r="F710" s="288"/>
      <c r="G710" s="121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7"/>
      <c r="U710" s="117"/>
      <c r="V710" s="117"/>
      <c r="W710" s="117"/>
      <c r="X710" s="117"/>
      <c r="Y710" s="117"/>
      <c r="Z710" s="117"/>
      <c r="AA710" s="117"/>
      <c r="AB710" s="117"/>
      <c r="AC710" s="117"/>
      <c r="AD710" s="117"/>
      <c r="AE710" s="117"/>
      <c r="AF710" s="117"/>
      <c r="AG710" s="117"/>
      <c r="AH710" s="117"/>
      <c r="AI710" s="116"/>
      <c r="AJ710" s="116"/>
      <c r="AK710" s="116"/>
      <c r="AL710" s="117"/>
      <c r="AM710" s="117"/>
      <c r="AN710" s="117"/>
      <c r="AO710" s="122"/>
      <c r="AP710" s="95"/>
      <c r="AQ710" s="95"/>
    </row>
    <row r="711" spans="1:44" ht="18.75" x14ac:dyDescent="0.3">
      <c r="A711" s="119"/>
      <c r="B711" s="116"/>
      <c r="C711" s="116"/>
      <c r="D711" s="120"/>
      <c r="E711" s="288"/>
      <c r="F711" s="288"/>
      <c r="G711" s="121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7"/>
      <c r="U711" s="117"/>
      <c r="V711" s="117"/>
      <c r="W711" s="117"/>
      <c r="X711" s="117"/>
      <c r="Y711" s="117"/>
      <c r="Z711" s="117"/>
      <c r="AA711" s="117"/>
      <c r="AB711" s="117"/>
      <c r="AC711" s="117"/>
      <c r="AD711" s="117"/>
      <c r="AE711" s="117"/>
      <c r="AF711" s="117"/>
      <c r="AG711" s="117"/>
      <c r="AH711" s="117"/>
      <c r="AI711" s="116"/>
      <c r="AJ711" s="116"/>
      <c r="AK711" s="116"/>
      <c r="AL711" s="117"/>
      <c r="AM711" s="117"/>
      <c r="AN711" s="117"/>
      <c r="AO711" s="122"/>
      <c r="AP711" s="95"/>
      <c r="AQ711" s="95"/>
    </row>
    <row r="712" spans="1:44" ht="18.75" x14ac:dyDescent="0.3">
      <c r="A712" s="119"/>
      <c r="B712" s="116" t="s">
        <v>261</v>
      </c>
      <c r="C712" s="116"/>
      <c r="D712" s="120"/>
      <c r="E712" s="288"/>
      <c r="F712" s="288"/>
      <c r="G712" s="121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7"/>
      <c r="U712" s="117"/>
      <c r="V712" s="117"/>
      <c r="W712" s="117"/>
      <c r="X712" s="117"/>
      <c r="Y712" s="117"/>
      <c r="Z712" s="117"/>
      <c r="AA712" s="117"/>
      <c r="AB712" s="117"/>
      <c r="AC712" s="117"/>
      <c r="AD712" s="117"/>
      <c r="AE712" s="117"/>
      <c r="AF712" s="117"/>
      <c r="AG712" s="117"/>
      <c r="AH712" s="117"/>
      <c r="AI712" s="116"/>
      <c r="AJ712" s="116"/>
      <c r="AK712" s="116"/>
      <c r="AL712" s="117"/>
      <c r="AM712" s="117"/>
      <c r="AN712" s="117"/>
      <c r="AO712" s="122"/>
      <c r="AP712" s="95"/>
      <c r="AQ712" s="95"/>
    </row>
    <row r="713" spans="1:44" ht="18.75" x14ac:dyDescent="0.3">
      <c r="A713" s="119"/>
      <c r="B713" s="116"/>
      <c r="C713" s="116"/>
      <c r="D713" s="120"/>
      <c r="E713" s="288"/>
      <c r="F713" s="288"/>
      <c r="G713" s="121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7"/>
      <c r="U713" s="117"/>
      <c r="V713" s="117"/>
      <c r="W713" s="117"/>
      <c r="X713" s="117"/>
      <c r="Y713" s="117"/>
      <c r="Z713" s="117"/>
      <c r="AA713" s="117"/>
      <c r="AB713" s="117"/>
      <c r="AC713" s="117"/>
      <c r="AD713" s="117"/>
      <c r="AE713" s="117"/>
      <c r="AF713" s="117"/>
      <c r="AG713" s="117"/>
      <c r="AH713" s="117"/>
      <c r="AI713" s="116"/>
      <c r="AJ713" s="116"/>
      <c r="AK713" s="116"/>
      <c r="AL713" s="117"/>
      <c r="AM713" s="117"/>
      <c r="AN713" s="117"/>
      <c r="AO713" s="122"/>
      <c r="AP713" s="95"/>
      <c r="AQ713" s="95"/>
    </row>
    <row r="714" spans="1:44" ht="18.75" x14ac:dyDescent="0.3">
      <c r="A714" s="154" t="s">
        <v>378</v>
      </c>
      <c r="B714" s="154"/>
      <c r="C714" s="154"/>
      <c r="D714" s="227"/>
      <c r="E714" s="293"/>
      <c r="F714" s="289"/>
      <c r="G714" s="227"/>
      <c r="H714" s="227"/>
      <c r="I714" s="227"/>
      <c r="J714" s="227"/>
      <c r="K714" s="227"/>
      <c r="L714" s="153"/>
      <c r="M714" s="153"/>
      <c r="N714" s="153"/>
      <c r="O714" s="216"/>
      <c r="P714" s="216"/>
      <c r="Q714" s="216"/>
      <c r="R714" s="216"/>
      <c r="S714" s="216"/>
      <c r="T714" s="216"/>
      <c r="U714" s="123"/>
      <c r="V714" s="123"/>
      <c r="W714" s="123"/>
      <c r="X714" s="123"/>
      <c r="Y714" s="123"/>
      <c r="Z714" s="123"/>
      <c r="AA714" s="123"/>
      <c r="AB714" s="124"/>
      <c r="AC714" s="123"/>
      <c r="AD714" s="123"/>
      <c r="AE714" s="123"/>
      <c r="AF714" s="123"/>
      <c r="AG714" s="123"/>
      <c r="AH714" s="123"/>
      <c r="AI714" s="123"/>
      <c r="AJ714" s="123"/>
      <c r="AK714" s="123"/>
      <c r="AL714" s="123"/>
      <c r="AM714" s="123"/>
      <c r="AN714" s="123"/>
      <c r="AO714" s="253"/>
      <c r="AP714" s="115"/>
      <c r="AQ714" s="115"/>
    </row>
    <row r="717" spans="1:44" ht="18.75" x14ac:dyDescent="0.3">
      <c r="A717" s="153"/>
      <c r="B717" s="116"/>
      <c r="C717" s="116"/>
      <c r="D717" s="120"/>
      <c r="E717" s="288"/>
      <c r="F717" s="288"/>
      <c r="G717" s="121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7"/>
      <c r="U717" s="117"/>
      <c r="V717" s="117"/>
      <c r="W717" s="117"/>
      <c r="X717" s="117"/>
      <c r="Y717" s="117"/>
      <c r="Z717" s="117"/>
      <c r="AA717" s="117"/>
      <c r="AB717" s="117"/>
      <c r="AC717" s="117"/>
      <c r="AD717" s="117"/>
      <c r="AE717" s="117"/>
      <c r="AF717" s="117"/>
      <c r="AG717" s="117"/>
      <c r="AH717" s="117"/>
      <c r="AI717" s="116"/>
      <c r="AJ717" s="116"/>
      <c r="AK717" s="116"/>
      <c r="AL717" s="117"/>
      <c r="AM717" s="117"/>
      <c r="AN717" s="117"/>
      <c r="AO717" s="122"/>
      <c r="AP717" s="95"/>
      <c r="AQ717" s="95"/>
    </row>
    <row r="718" spans="1:44" x14ac:dyDescent="0.25">
      <c r="A718" s="104"/>
      <c r="T718" s="105"/>
      <c r="U718" s="105"/>
      <c r="V718" s="105"/>
      <c r="W718" s="105"/>
      <c r="X718" s="105"/>
      <c r="Y718" s="105"/>
      <c r="Z718" s="105"/>
      <c r="AA718" s="105"/>
      <c r="AB718" s="105"/>
      <c r="AC718" s="105"/>
      <c r="AD718" s="105"/>
      <c r="AE718" s="105"/>
      <c r="AF718" s="105"/>
      <c r="AG718" s="105"/>
      <c r="AH718" s="105"/>
      <c r="AL718" s="105"/>
      <c r="AM718" s="105"/>
      <c r="AN718" s="105"/>
      <c r="AO718" s="95"/>
      <c r="AP718" s="95"/>
      <c r="AQ718" s="95"/>
    </row>
    <row r="719" spans="1:44" x14ac:dyDescent="0.25">
      <c r="A719" s="104"/>
      <c r="T719" s="105"/>
      <c r="U719" s="105"/>
      <c r="V719" s="105"/>
      <c r="W719" s="105"/>
      <c r="X719" s="105"/>
      <c r="Y719" s="105"/>
      <c r="Z719" s="105"/>
      <c r="AA719" s="105"/>
      <c r="AB719" s="105"/>
      <c r="AC719" s="105"/>
      <c r="AD719" s="105"/>
      <c r="AE719" s="105"/>
      <c r="AF719" s="105"/>
      <c r="AG719" s="105"/>
      <c r="AH719" s="105"/>
      <c r="AL719" s="105"/>
      <c r="AM719" s="105"/>
      <c r="AN719" s="105"/>
      <c r="AO719" s="95"/>
      <c r="AP719" s="95"/>
      <c r="AQ719" s="95"/>
    </row>
    <row r="720" spans="1:44" x14ac:dyDescent="0.25">
      <c r="A720" s="104"/>
      <c r="T720" s="105"/>
      <c r="U720" s="105"/>
      <c r="V720" s="105"/>
      <c r="W720" s="105"/>
      <c r="X720" s="105"/>
      <c r="Y720" s="105"/>
      <c r="Z720" s="105"/>
      <c r="AA720" s="105"/>
      <c r="AB720" s="105"/>
      <c r="AC720" s="105"/>
      <c r="AD720" s="105"/>
      <c r="AE720" s="105"/>
      <c r="AF720" s="105"/>
      <c r="AG720" s="105"/>
      <c r="AH720" s="105"/>
      <c r="AL720" s="105"/>
      <c r="AM720" s="105"/>
      <c r="AN720" s="105"/>
      <c r="AO720" s="95"/>
      <c r="AP720" s="95"/>
      <c r="AQ720" s="95"/>
    </row>
    <row r="721" spans="1:44" ht="14.25" customHeight="1" x14ac:dyDescent="0.25">
      <c r="A721" s="104"/>
      <c r="T721" s="105"/>
      <c r="U721" s="105"/>
      <c r="V721" s="105"/>
      <c r="W721" s="105"/>
      <c r="X721" s="105"/>
      <c r="Y721" s="105"/>
      <c r="Z721" s="105"/>
      <c r="AA721" s="105"/>
      <c r="AB721" s="105"/>
      <c r="AC721" s="105"/>
      <c r="AD721" s="105"/>
      <c r="AE721" s="105"/>
      <c r="AF721" s="105"/>
      <c r="AG721" s="105"/>
      <c r="AH721" s="105"/>
      <c r="AL721" s="105"/>
      <c r="AM721" s="105"/>
      <c r="AN721" s="105"/>
      <c r="AO721" s="95"/>
      <c r="AP721" s="95"/>
      <c r="AQ721" s="95"/>
    </row>
    <row r="722" spans="1:44" x14ac:dyDescent="0.25">
      <c r="A722" s="106"/>
      <c r="T722" s="105"/>
      <c r="U722" s="105"/>
      <c r="V722" s="105"/>
      <c r="W722" s="105"/>
      <c r="X722" s="105"/>
      <c r="Y722" s="105"/>
      <c r="Z722" s="105"/>
      <c r="AA722" s="105"/>
      <c r="AB722" s="105"/>
      <c r="AC722" s="105"/>
      <c r="AD722" s="105"/>
      <c r="AE722" s="105"/>
      <c r="AF722" s="105"/>
      <c r="AG722" s="105"/>
      <c r="AH722" s="105"/>
      <c r="AL722" s="105"/>
      <c r="AM722" s="105"/>
      <c r="AN722" s="105"/>
      <c r="AO722" s="95"/>
      <c r="AP722" s="95"/>
      <c r="AQ722" s="95"/>
    </row>
    <row r="723" spans="1:44" x14ac:dyDescent="0.25">
      <c r="A723" s="104"/>
      <c r="T723" s="105"/>
      <c r="U723" s="105"/>
      <c r="V723" s="105"/>
      <c r="W723" s="105"/>
      <c r="X723" s="105"/>
      <c r="Y723" s="105"/>
      <c r="Z723" s="105"/>
      <c r="AA723" s="105"/>
      <c r="AB723" s="105"/>
      <c r="AC723" s="105"/>
      <c r="AD723" s="105"/>
      <c r="AE723" s="105"/>
      <c r="AF723" s="105"/>
      <c r="AG723" s="105"/>
      <c r="AH723" s="105"/>
      <c r="AL723" s="105"/>
      <c r="AM723" s="105"/>
      <c r="AN723" s="105"/>
      <c r="AO723" s="95"/>
      <c r="AP723" s="95"/>
      <c r="AQ723" s="95"/>
    </row>
    <row r="724" spans="1:44" x14ac:dyDescent="0.25">
      <c r="A724" s="104"/>
      <c r="T724" s="105"/>
      <c r="U724" s="105"/>
      <c r="V724" s="105"/>
      <c r="W724" s="105"/>
      <c r="X724" s="105"/>
      <c r="Y724" s="105"/>
      <c r="Z724" s="105"/>
      <c r="AA724" s="105"/>
      <c r="AB724" s="105"/>
      <c r="AC724" s="105"/>
      <c r="AD724" s="105"/>
      <c r="AE724" s="105"/>
      <c r="AF724" s="105"/>
      <c r="AG724" s="105"/>
      <c r="AH724" s="105"/>
      <c r="AL724" s="105"/>
      <c r="AM724" s="105"/>
      <c r="AN724" s="105"/>
      <c r="AO724" s="95"/>
      <c r="AP724" s="95"/>
      <c r="AQ724" s="95"/>
    </row>
    <row r="725" spans="1:44" x14ac:dyDescent="0.25">
      <c r="A725" s="104"/>
      <c r="T725" s="105"/>
      <c r="U725" s="105"/>
      <c r="V725" s="105"/>
      <c r="W725" s="105"/>
      <c r="X725" s="105"/>
      <c r="Y725" s="105"/>
      <c r="Z725" s="105"/>
      <c r="AA725" s="105"/>
      <c r="AB725" s="105"/>
      <c r="AC725" s="105"/>
      <c r="AD725" s="105"/>
      <c r="AE725" s="105"/>
      <c r="AF725" s="105"/>
      <c r="AG725" s="105"/>
      <c r="AH725" s="105"/>
      <c r="AL725" s="105"/>
      <c r="AM725" s="105"/>
      <c r="AN725" s="105"/>
      <c r="AO725" s="95"/>
      <c r="AP725" s="95"/>
      <c r="AQ725" s="95"/>
    </row>
    <row r="726" spans="1:44" x14ac:dyDescent="0.25">
      <c r="A726" s="104"/>
      <c r="T726" s="105"/>
      <c r="U726" s="105"/>
      <c r="V726" s="105"/>
      <c r="W726" s="105"/>
      <c r="X726" s="105"/>
      <c r="Y726" s="105"/>
      <c r="Z726" s="105"/>
      <c r="AA726" s="105"/>
      <c r="AB726" s="105"/>
      <c r="AC726" s="105"/>
      <c r="AD726" s="105"/>
      <c r="AE726" s="105"/>
      <c r="AF726" s="105"/>
      <c r="AG726" s="105"/>
      <c r="AH726" s="105"/>
      <c r="AL726" s="105"/>
      <c r="AM726" s="105"/>
      <c r="AN726" s="105"/>
      <c r="AO726" s="95"/>
      <c r="AP726" s="95"/>
      <c r="AQ726" s="95"/>
    </row>
    <row r="727" spans="1:44" ht="12.75" customHeight="1" x14ac:dyDescent="0.25">
      <c r="A727" s="104"/>
    </row>
    <row r="728" spans="1:44" x14ac:dyDescent="0.25">
      <c r="A728" s="106"/>
    </row>
    <row r="729" spans="1:44" x14ac:dyDescent="0.25">
      <c r="A729" s="104"/>
      <c r="T729" s="109"/>
      <c r="U729" s="109"/>
      <c r="V729" s="109"/>
      <c r="W729" s="109"/>
      <c r="X729" s="109"/>
      <c r="Y729" s="109"/>
      <c r="Z729" s="109"/>
      <c r="AA729" s="109"/>
      <c r="AB729" s="109"/>
      <c r="AC729" s="109"/>
      <c r="AD729" s="109"/>
      <c r="AE729" s="109"/>
      <c r="AF729" s="109"/>
      <c r="AG729" s="109"/>
      <c r="AH729" s="109"/>
      <c r="AL729" s="109"/>
      <c r="AM729" s="109"/>
      <c r="AN729" s="109"/>
    </row>
    <row r="730" spans="1:44" s="103" customFormat="1" x14ac:dyDescent="0.25">
      <c r="A730" s="104"/>
      <c r="D730" s="107"/>
      <c r="E730" s="280"/>
      <c r="F730" s="280"/>
      <c r="G730" s="108"/>
      <c r="T730" s="109"/>
      <c r="U730" s="109"/>
      <c r="V730" s="109"/>
      <c r="W730" s="109"/>
      <c r="X730" s="109"/>
      <c r="Y730" s="109"/>
      <c r="Z730" s="109"/>
      <c r="AA730" s="109"/>
      <c r="AB730" s="109"/>
      <c r="AC730" s="109"/>
      <c r="AD730" s="109"/>
      <c r="AE730" s="109"/>
      <c r="AF730" s="109"/>
      <c r="AG730" s="109"/>
      <c r="AH730" s="109"/>
      <c r="AL730" s="109"/>
      <c r="AM730" s="109"/>
      <c r="AN730" s="109"/>
      <c r="AR730" s="95"/>
    </row>
    <row r="731" spans="1:44" s="103" customFormat="1" x14ac:dyDescent="0.25">
      <c r="A731" s="104"/>
      <c r="D731" s="107"/>
      <c r="E731" s="280"/>
      <c r="F731" s="280"/>
      <c r="G731" s="108"/>
      <c r="T731" s="109"/>
      <c r="U731" s="109"/>
      <c r="V731" s="109"/>
      <c r="W731" s="109"/>
      <c r="X731" s="109"/>
      <c r="Y731" s="109"/>
      <c r="Z731" s="109"/>
      <c r="AA731" s="109"/>
      <c r="AB731" s="109"/>
      <c r="AC731" s="109"/>
      <c r="AD731" s="109"/>
      <c r="AE731" s="109"/>
      <c r="AF731" s="109"/>
      <c r="AG731" s="109"/>
      <c r="AH731" s="109"/>
      <c r="AL731" s="109"/>
      <c r="AM731" s="109"/>
      <c r="AN731" s="109"/>
      <c r="AR731" s="95"/>
    </row>
    <row r="732" spans="1:44" s="103" customFormat="1" x14ac:dyDescent="0.25">
      <c r="A732" s="104"/>
      <c r="D732" s="107"/>
      <c r="E732" s="280"/>
      <c r="F732" s="280"/>
      <c r="G732" s="108"/>
      <c r="T732" s="109"/>
      <c r="U732" s="109"/>
      <c r="V732" s="109"/>
      <c r="W732" s="109"/>
      <c r="X732" s="109"/>
      <c r="Y732" s="109"/>
      <c r="Z732" s="109"/>
      <c r="AA732" s="109"/>
      <c r="AB732" s="109"/>
      <c r="AC732" s="109"/>
      <c r="AD732" s="109"/>
      <c r="AE732" s="109"/>
      <c r="AF732" s="109"/>
      <c r="AG732" s="109"/>
      <c r="AH732" s="109"/>
      <c r="AL732" s="109"/>
      <c r="AM732" s="109"/>
      <c r="AN732" s="109"/>
      <c r="AR732" s="95"/>
    </row>
    <row r="733" spans="1:44" s="103" customFormat="1" x14ac:dyDescent="0.25">
      <c r="A733" s="104"/>
      <c r="D733" s="107"/>
      <c r="E733" s="280"/>
      <c r="F733" s="280"/>
      <c r="G733" s="108"/>
      <c r="AR733" s="95"/>
    </row>
    <row r="739" spans="4:44" s="103" customFormat="1" ht="49.5" customHeight="1" x14ac:dyDescent="0.25">
      <c r="D739" s="107"/>
      <c r="E739" s="280"/>
      <c r="F739" s="280"/>
      <c r="G739" s="108"/>
      <c r="AR739" s="95"/>
    </row>
  </sheetData>
  <mergeCells count="519">
    <mergeCell ref="A657:A662"/>
    <mergeCell ref="B657:B662"/>
    <mergeCell ref="C657:C662"/>
    <mergeCell ref="AR657:AR661"/>
    <mergeCell ref="A663:A668"/>
    <mergeCell ref="B663:B668"/>
    <mergeCell ref="C663:C668"/>
    <mergeCell ref="AR663:AR667"/>
    <mergeCell ref="A669:A674"/>
    <mergeCell ref="B669:B674"/>
    <mergeCell ref="C669:C674"/>
    <mergeCell ref="AR669:AR673"/>
    <mergeCell ref="C639:C644"/>
    <mergeCell ref="AR639:AR643"/>
    <mergeCell ref="A645:A650"/>
    <mergeCell ref="B645:B650"/>
    <mergeCell ref="C645:C650"/>
    <mergeCell ref="AR645:AR649"/>
    <mergeCell ref="A651:A656"/>
    <mergeCell ref="B651:B656"/>
    <mergeCell ref="C651:C656"/>
    <mergeCell ref="AR651:AR655"/>
    <mergeCell ref="A627:A632"/>
    <mergeCell ref="B627:B632"/>
    <mergeCell ref="C627:C632"/>
    <mergeCell ref="AR627:AR631"/>
    <mergeCell ref="A675:C680"/>
    <mergeCell ref="AR675:AR679"/>
    <mergeCell ref="A609:A614"/>
    <mergeCell ref="B609:B614"/>
    <mergeCell ref="C609:C614"/>
    <mergeCell ref="AR609:AR613"/>
    <mergeCell ref="A615:A620"/>
    <mergeCell ref="B615:B620"/>
    <mergeCell ref="C615:C620"/>
    <mergeCell ref="AR615:AR619"/>
    <mergeCell ref="A621:A626"/>
    <mergeCell ref="B621:B626"/>
    <mergeCell ref="C621:C626"/>
    <mergeCell ref="AR621:AR625"/>
    <mergeCell ref="A633:A638"/>
    <mergeCell ref="B633:B638"/>
    <mergeCell ref="C633:C638"/>
    <mergeCell ref="AR633:AR637"/>
    <mergeCell ref="A639:A644"/>
    <mergeCell ref="B639:B644"/>
    <mergeCell ref="A603:A608"/>
    <mergeCell ref="B603:B608"/>
    <mergeCell ref="C603:C608"/>
    <mergeCell ref="AR603:AR607"/>
    <mergeCell ref="A578:A583"/>
    <mergeCell ref="B578:B583"/>
    <mergeCell ref="C578:C583"/>
    <mergeCell ref="AR578:AR582"/>
    <mergeCell ref="A584:A589"/>
    <mergeCell ref="B584:B589"/>
    <mergeCell ref="C584:C589"/>
    <mergeCell ref="AR584:AR588"/>
    <mergeCell ref="AR590:AR594"/>
    <mergeCell ref="A597:A602"/>
    <mergeCell ref="B597:B602"/>
    <mergeCell ref="C597:C602"/>
    <mergeCell ref="AR597:AR601"/>
    <mergeCell ref="A596:AQ596"/>
    <mergeCell ref="A560:A565"/>
    <mergeCell ref="B560:B565"/>
    <mergeCell ref="C560:C565"/>
    <mergeCell ref="AR560:AR564"/>
    <mergeCell ref="A566:A571"/>
    <mergeCell ref="B566:B571"/>
    <mergeCell ref="C566:C571"/>
    <mergeCell ref="AR566:AR570"/>
    <mergeCell ref="A572:A577"/>
    <mergeCell ref="B572:B577"/>
    <mergeCell ref="C572:C577"/>
    <mergeCell ref="AR572:AR576"/>
    <mergeCell ref="AR542:AR546"/>
    <mergeCell ref="A548:A553"/>
    <mergeCell ref="B548:B553"/>
    <mergeCell ref="C548:C553"/>
    <mergeCell ref="AR548:AR552"/>
    <mergeCell ref="A554:A559"/>
    <mergeCell ref="B554:B559"/>
    <mergeCell ref="C554:C559"/>
    <mergeCell ref="AR554:AR558"/>
    <mergeCell ref="A370:A374"/>
    <mergeCell ref="B370:B374"/>
    <mergeCell ref="C370:C374"/>
    <mergeCell ref="AR370:AR374"/>
    <mergeCell ref="A355:A359"/>
    <mergeCell ref="B355:B359"/>
    <mergeCell ref="C355:C359"/>
    <mergeCell ref="AR355:AR359"/>
    <mergeCell ref="A360:A364"/>
    <mergeCell ref="B360:B364"/>
    <mergeCell ref="C360:C364"/>
    <mergeCell ref="AR360:AR364"/>
    <mergeCell ref="A365:A369"/>
    <mergeCell ref="B365:B369"/>
    <mergeCell ref="C365:C369"/>
    <mergeCell ref="AR365:AR369"/>
    <mergeCell ref="A340:A344"/>
    <mergeCell ref="B340:B344"/>
    <mergeCell ref="C340:C344"/>
    <mergeCell ref="AR340:AR344"/>
    <mergeCell ref="A345:A349"/>
    <mergeCell ref="B345:B349"/>
    <mergeCell ref="C345:C349"/>
    <mergeCell ref="AR345:AR349"/>
    <mergeCell ref="A350:A354"/>
    <mergeCell ref="B350:B354"/>
    <mergeCell ref="C350:C354"/>
    <mergeCell ref="AR350:AR354"/>
    <mergeCell ref="A330:A334"/>
    <mergeCell ref="B330:B334"/>
    <mergeCell ref="C330:C334"/>
    <mergeCell ref="AR330:AR334"/>
    <mergeCell ref="A335:A339"/>
    <mergeCell ref="B335:B339"/>
    <mergeCell ref="C335:C339"/>
    <mergeCell ref="AR335:AR339"/>
    <mergeCell ref="A315:A319"/>
    <mergeCell ref="B315:B319"/>
    <mergeCell ref="C315:C319"/>
    <mergeCell ref="AR315:AR319"/>
    <mergeCell ref="A320:A324"/>
    <mergeCell ref="B320:B324"/>
    <mergeCell ref="C320:C324"/>
    <mergeCell ref="AR320:AR324"/>
    <mergeCell ref="A325:A329"/>
    <mergeCell ref="B325:B329"/>
    <mergeCell ref="C325:C329"/>
    <mergeCell ref="AR325:AR329"/>
    <mergeCell ref="A300:A304"/>
    <mergeCell ref="B300:B304"/>
    <mergeCell ref="C300:C304"/>
    <mergeCell ref="AR300:AR304"/>
    <mergeCell ref="A305:A309"/>
    <mergeCell ref="B305:B309"/>
    <mergeCell ref="C305:C309"/>
    <mergeCell ref="AR305:AR309"/>
    <mergeCell ref="A310:A314"/>
    <mergeCell ref="B310:B314"/>
    <mergeCell ref="C310:C314"/>
    <mergeCell ref="AR310:AR314"/>
    <mergeCell ref="A270:A274"/>
    <mergeCell ref="B270:B274"/>
    <mergeCell ref="C270:C274"/>
    <mergeCell ref="AR270:AR274"/>
    <mergeCell ref="A275:A279"/>
    <mergeCell ref="B275:B279"/>
    <mergeCell ref="C275:C279"/>
    <mergeCell ref="AR275:AR279"/>
    <mergeCell ref="A280:A284"/>
    <mergeCell ref="B280:B284"/>
    <mergeCell ref="C280:C284"/>
    <mergeCell ref="AR280:AR284"/>
    <mergeCell ref="A265:A269"/>
    <mergeCell ref="B265:B269"/>
    <mergeCell ref="C265:C269"/>
    <mergeCell ref="AR265:AR269"/>
    <mergeCell ref="A195:A199"/>
    <mergeCell ref="B195:B199"/>
    <mergeCell ref="C195:C199"/>
    <mergeCell ref="AR195:AR199"/>
    <mergeCell ref="A230:A234"/>
    <mergeCell ref="B230:B234"/>
    <mergeCell ref="C230:C234"/>
    <mergeCell ref="AR230:AR234"/>
    <mergeCell ref="A235:A239"/>
    <mergeCell ref="B235:B239"/>
    <mergeCell ref="C235:C239"/>
    <mergeCell ref="AR235:AR239"/>
    <mergeCell ref="A240:A244"/>
    <mergeCell ref="B240:B244"/>
    <mergeCell ref="C240:C244"/>
    <mergeCell ref="AR240:AR244"/>
    <mergeCell ref="A245:A249"/>
    <mergeCell ref="B245:B249"/>
    <mergeCell ref="C245:C249"/>
    <mergeCell ref="AR245:AR249"/>
    <mergeCell ref="AR165:AR169"/>
    <mergeCell ref="C180:C184"/>
    <mergeCell ref="AR180:AR184"/>
    <mergeCell ref="A185:A189"/>
    <mergeCell ref="B185:B189"/>
    <mergeCell ref="C185:C189"/>
    <mergeCell ref="AR185:AR189"/>
    <mergeCell ref="A190:A194"/>
    <mergeCell ref="B190:B194"/>
    <mergeCell ref="C190:C194"/>
    <mergeCell ref="AR190:AR194"/>
    <mergeCell ref="A180:A184"/>
    <mergeCell ref="B180:B184"/>
    <mergeCell ref="B165:B169"/>
    <mergeCell ref="C381:C385"/>
    <mergeCell ref="AR381:AR385"/>
    <mergeCell ref="A29:C33"/>
    <mergeCell ref="A145:A149"/>
    <mergeCell ref="B145:B149"/>
    <mergeCell ref="C145:C149"/>
    <mergeCell ref="AR145:AR149"/>
    <mergeCell ref="B150:B154"/>
    <mergeCell ref="C150:C154"/>
    <mergeCell ref="AR150:AR154"/>
    <mergeCell ref="AR375:AR379"/>
    <mergeCell ref="A380:AR380"/>
    <mergeCell ref="A381:A385"/>
    <mergeCell ref="B381:B385"/>
    <mergeCell ref="A155:A159"/>
    <mergeCell ref="B155:B159"/>
    <mergeCell ref="C155:C159"/>
    <mergeCell ref="AR155:AR159"/>
    <mergeCell ref="A160:A164"/>
    <mergeCell ref="B160:B164"/>
    <mergeCell ref="C160:C164"/>
    <mergeCell ref="AR160:AR164"/>
    <mergeCell ref="C165:C169"/>
    <mergeCell ref="A40:A44"/>
    <mergeCell ref="B40:B44"/>
    <mergeCell ref="C40:C44"/>
    <mergeCell ref="A34:AR34"/>
    <mergeCell ref="A35:A39"/>
    <mergeCell ref="B35:B39"/>
    <mergeCell ref="C35:C39"/>
    <mergeCell ref="AR35:AR39"/>
    <mergeCell ref="A150:A154"/>
    <mergeCell ref="A70:A74"/>
    <mergeCell ref="B70:B74"/>
    <mergeCell ref="C70:C74"/>
    <mergeCell ref="AR70:AR74"/>
    <mergeCell ref="A45:A49"/>
    <mergeCell ref="B45:B49"/>
    <mergeCell ref="C45:C49"/>
    <mergeCell ref="AR45:AR49"/>
    <mergeCell ref="A50:A54"/>
    <mergeCell ref="B50:B54"/>
    <mergeCell ref="C50:C54"/>
    <mergeCell ref="AR50:AR54"/>
    <mergeCell ref="A105:A109"/>
    <mergeCell ref="B105:B109"/>
    <mergeCell ref="C105:C109"/>
    <mergeCell ref="A100:A104"/>
    <mergeCell ref="A17:C21"/>
    <mergeCell ref="AR17:AR27"/>
    <mergeCell ref="A10:C16"/>
    <mergeCell ref="A22:C28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W7:Y7"/>
    <mergeCell ref="Q7:S7"/>
    <mergeCell ref="T7:V7"/>
    <mergeCell ref="K7:M7"/>
    <mergeCell ref="N7:P7"/>
    <mergeCell ref="AR40:AR44"/>
    <mergeCell ref="Z7:AB7"/>
    <mergeCell ref="AC7:AE7"/>
    <mergeCell ref="AF7:AH7"/>
    <mergeCell ref="AI7:AK7"/>
    <mergeCell ref="AL7:AN7"/>
    <mergeCell ref="AR10:AR15"/>
    <mergeCell ref="A401:AR401"/>
    <mergeCell ref="AR386:AR390"/>
    <mergeCell ref="AR396:AR400"/>
    <mergeCell ref="A386:A390"/>
    <mergeCell ref="B386:B390"/>
    <mergeCell ref="C386:C390"/>
    <mergeCell ref="A391:A395"/>
    <mergeCell ref="C391:C395"/>
    <mergeCell ref="AR391:AR395"/>
    <mergeCell ref="B391:B393"/>
    <mergeCell ref="B394:B395"/>
    <mergeCell ref="A396:C400"/>
    <mergeCell ref="A55:A59"/>
    <mergeCell ref="B55:B59"/>
    <mergeCell ref="C55:C59"/>
    <mergeCell ref="AR55:AR59"/>
    <mergeCell ref="B100:B104"/>
    <mergeCell ref="C100:C104"/>
    <mergeCell ref="AR100:AR104"/>
    <mergeCell ref="A704:AR704"/>
    <mergeCell ref="A707:AO707"/>
    <mergeCell ref="A681:AR681"/>
    <mergeCell ref="A682:C686"/>
    <mergeCell ref="AR682:AR686"/>
    <mergeCell ref="A687:C691"/>
    <mergeCell ref="AR692:AR696"/>
    <mergeCell ref="AR687:AR691"/>
    <mergeCell ref="A705:AR705"/>
    <mergeCell ref="A698:C702"/>
    <mergeCell ref="AR698:AR702"/>
    <mergeCell ref="A170:A174"/>
    <mergeCell ref="B170:B174"/>
    <mergeCell ref="C170:C174"/>
    <mergeCell ref="AR170:AR174"/>
    <mergeCell ref="A175:A179"/>
    <mergeCell ref="B175:B179"/>
    <mergeCell ref="C175:C179"/>
    <mergeCell ref="AR175:AR179"/>
    <mergeCell ref="A165:A169"/>
    <mergeCell ref="AR417:AR421"/>
    <mergeCell ref="A90:A94"/>
    <mergeCell ref="B90:B94"/>
    <mergeCell ref="C90:C94"/>
    <mergeCell ref="AR90:AR94"/>
    <mergeCell ref="A85:A89"/>
    <mergeCell ref="B85:B89"/>
    <mergeCell ref="C85:C89"/>
    <mergeCell ref="AR85:AR89"/>
    <mergeCell ref="A95:A99"/>
    <mergeCell ref="B95:B99"/>
    <mergeCell ref="C95:C99"/>
    <mergeCell ref="AR95:AR99"/>
    <mergeCell ref="A402:A406"/>
    <mergeCell ref="B402:B406"/>
    <mergeCell ref="C402:C406"/>
    <mergeCell ref="AR402:AR406"/>
    <mergeCell ref="A407:A411"/>
    <mergeCell ref="B407:B411"/>
    <mergeCell ref="C407:C411"/>
    <mergeCell ref="AR407:AR411"/>
    <mergeCell ref="A412:A416"/>
    <mergeCell ref="C412:C416"/>
    <mergeCell ref="AR412:AR416"/>
    <mergeCell ref="B412:B416"/>
    <mergeCell ref="AR530:AR534"/>
    <mergeCell ref="A524:A529"/>
    <mergeCell ref="C530:C535"/>
    <mergeCell ref="B530:B535"/>
    <mergeCell ref="A530:A535"/>
    <mergeCell ref="AR500:AR504"/>
    <mergeCell ref="AR506:AR510"/>
    <mergeCell ref="AR512:AR516"/>
    <mergeCell ref="AR452:AR456"/>
    <mergeCell ref="B500:B505"/>
    <mergeCell ref="A500:A505"/>
    <mergeCell ref="A482:A487"/>
    <mergeCell ref="B482:B487"/>
    <mergeCell ref="C482:C487"/>
    <mergeCell ref="AR458:AR462"/>
    <mergeCell ref="AR464:AR468"/>
    <mergeCell ref="AR470:AR474"/>
    <mergeCell ref="AR476:AR480"/>
    <mergeCell ref="AR482:AR486"/>
    <mergeCell ref="AR536:AR540"/>
    <mergeCell ref="B434:B439"/>
    <mergeCell ref="A434:A439"/>
    <mergeCell ref="C524:C529"/>
    <mergeCell ref="B524:B529"/>
    <mergeCell ref="AR518:AR522"/>
    <mergeCell ref="AR524:AR528"/>
    <mergeCell ref="C536:C541"/>
    <mergeCell ref="B536:B541"/>
    <mergeCell ref="A536:A541"/>
    <mergeCell ref="C434:C439"/>
    <mergeCell ref="C440:C445"/>
    <mergeCell ref="B440:B445"/>
    <mergeCell ref="A440:A445"/>
    <mergeCell ref="C506:C511"/>
    <mergeCell ref="B506:B511"/>
    <mergeCell ref="A506:A511"/>
    <mergeCell ref="C512:C517"/>
    <mergeCell ref="B512:B517"/>
    <mergeCell ref="A512:A517"/>
    <mergeCell ref="A446:A451"/>
    <mergeCell ref="B446:B451"/>
    <mergeCell ref="C446:C451"/>
    <mergeCell ref="AR446:AR450"/>
    <mergeCell ref="A692:C697"/>
    <mergeCell ref="A590:C595"/>
    <mergeCell ref="B452:B457"/>
    <mergeCell ref="C452:C457"/>
    <mergeCell ref="A452:A457"/>
    <mergeCell ref="C458:C463"/>
    <mergeCell ref="B458:B463"/>
    <mergeCell ref="A458:A463"/>
    <mergeCell ref="A464:A469"/>
    <mergeCell ref="B464:B469"/>
    <mergeCell ref="C464:C469"/>
    <mergeCell ref="C470:C475"/>
    <mergeCell ref="B470:B475"/>
    <mergeCell ref="A470:A475"/>
    <mergeCell ref="C476:C481"/>
    <mergeCell ref="B476:B481"/>
    <mergeCell ref="A476:A481"/>
    <mergeCell ref="C500:C505"/>
    <mergeCell ref="C518:C523"/>
    <mergeCell ref="B518:B523"/>
    <mergeCell ref="A518:A523"/>
    <mergeCell ref="A542:A547"/>
    <mergeCell ref="B542:B547"/>
    <mergeCell ref="C542:C547"/>
    <mergeCell ref="A250:A254"/>
    <mergeCell ref="B250:B254"/>
    <mergeCell ref="C250:C254"/>
    <mergeCell ref="AR250:AR254"/>
    <mergeCell ref="A255:A259"/>
    <mergeCell ref="B255:B259"/>
    <mergeCell ref="C255:C259"/>
    <mergeCell ref="AR255:AR259"/>
    <mergeCell ref="A260:A264"/>
    <mergeCell ref="B260:B264"/>
    <mergeCell ref="C260:C264"/>
    <mergeCell ref="AR260:AR264"/>
    <mergeCell ref="A60:A64"/>
    <mergeCell ref="B60:B64"/>
    <mergeCell ref="C60:C64"/>
    <mergeCell ref="AR60:AR64"/>
    <mergeCell ref="A65:A69"/>
    <mergeCell ref="B65:B69"/>
    <mergeCell ref="C65:C69"/>
    <mergeCell ref="AR65:AR69"/>
    <mergeCell ref="A80:A84"/>
    <mergeCell ref="B80:B84"/>
    <mergeCell ref="C80:C84"/>
    <mergeCell ref="AR80:AR84"/>
    <mergeCell ref="A75:A79"/>
    <mergeCell ref="B75:B79"/>
    <mergeCell ref="C75:C79"/>
    <mergeCell ref="AR75:AR79"/>
    <mergeCell ref="A130:A134"/>
    <mergeCell ref="B130:B134"/>
    <mergeCell ref="C130:C134"/>
    <mergeCell ref="AR130:AR134"/>
    <mergeCell ref="A135:A139"/>
    <mergeCell ref="B135:B139"/>
    <mergeCell ref="C135:C139"/>
    <mergeCell ref="AR135:AR139"/>
    <mergeCell ref="A125:A129"/>
    <mergeCell ref="B125:B129"/>
    <mergeCell ref="C125:C129"/>
    <mergeCell ref="AR125:AR129"/>
    <mergeCell ref="A115:A119"/>
    <mergeCell ref="B115:B119"/>
    <mergeCell ref="C115:C119"/>
    <mergeCell ref="AR115:AR119"/>
    <mergeCell ref="A120:A124"/>
    <mergeCell ref="B120:B124"/>
    <mergeCell ref="C120:C124"/>
    <mergeCell ref="AR120:AR124"/>
    <mergeCell ref="AR105:AR109"/>
    <mergeCell ref="A110:A114"/>
    <mergeCell ref="B110:B114"/>
    <mergeCell ref="C110:C114"/>
    <mergeCell ref="AR110:AR114"/>
    <mergeCell ref="A200:A204"/>
    <mergeCell ref="B200:B204"/>
    <mergeCell ref="C200:C204"/>
    <mergeCell ref="AR200:AR204"/>
    <mergeCell ref="A205:A209"/>
    <mergeCell ref="B205:B209"/>
    <mergeCell ref="C205:C209"/>
    <mergeCell ref="AR205:AR209"/>
    <mergeCell ref="A210:A214"/>
    <mergeCell ref="B210:B214"/>
    <mergeCell ref="C210:C214"/>
    <mergeCell ref="AR210:AR214"/>
    <mergeCell ref="A140:A144"/>
    <mergeCell ref="B140:B144"/>
    <mergeCell ref="C140:C144"/>
    <mergeCell ref="AR140:AR144"/>
    <mergeCell ref="A285:A289"/>
    <mergeCell ref="B285:B289"/>
    <mergeCell ref="C285:C289"/>
    <mergeCell ref="AR285:AR289"/>
    <mergeCell ref="A290:A294"/>
    <mergeCell ref="B290:B294"/>
    <mergeCell ref="C290:C294"/>
    <mergeCell ref="AR290:AR294"/>
    <mergeCell ref="A215:A219"/>
    <mergeCell ref="B215:B219"/>
    <mergeCell ref="C215:C219"/>
    <mergeCell ref="AR215:AR219"/>
    <mergeCell ref="A220:A224"/>
    <mergeCell ref="B220:B224"/>
    <mergeCell ref="C220:C224"/>
    <mergeCell ref="AR220:AR224"/>
    <mergeCell ref="A225:A229"/>
    <mergeCell ref="B225:B229"/>
    <mergeCell ref="C225:C229"/>
    <mergeCell ref="AR225:AR229"/>
    <mergeCell ref="A295:A299"/>
    <mergeCell ref="B295:B299"/>
    <mergeCell ref="C295:C299"/>
    <mergeCell ref="AR295:AR299"/>
    <mergeCell ref="A488:A493"/>
    <mergeCell ref="B488:B493"/>
    <mergeCell ref="C488:C493"/>
    <mergeCell ref="AR488:AR492"/>
    <mergeCell ref="A494:A499"/>
    <mergeCell ref="B494:B499"/>
    <mergeCell ref="C494:C499"/>
    <mergeCell ref="AR494:AR498"/>
    <mergeCell ref="A375:C379"/>
    <mergeCell ref="A417:C421"/>
    <mergeCell ref="A428:C432"/>
    <mergeCell ref="AR428:AR432"/>
    <mergeCell ref="A422:AQ422"/>
    <mergeCell ref="A433:AR433"/>
    <mergeCell ref="AR434:AR438"/>
    <mergeCell ref="AR440:AR444"/>
    <mergeCell ref="A423:A427"/>
    <mergeCell ref="B423:B427"/>
    <mergeCell ref="C423:C427"/>
    <mergeCell ref="AR423:AR427"/>
  </mergeCells>
  <pageMargins left="0.59055118110236227" right="0.59055118110236227" top="1.1811023622047245" bottom="0.39370078740157483" header="0" footer="0"/>
  <pageSetup paperSize="9" scale="27" fitToHeight="0" orientation="landscape" r:id="rId1"/>
  <headerFooter>
    <oddFooter>&amp;C&amp;"Times New Roman,обычный"&amp;8Страница  &amp;P из &amp;N</oddFooter>
  </headerFooter>
  <rowBreaks count="5" manualBreakCount="5">
    <brk id="68" max="43" man="1"/>
    <brk id="109" max="43" man="1"/>
    <brk id="454" max="43" man="1"/>
    <brk id="504" max="43" man="1"/>
    <brk id="691" max="4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7"/>
  <sheetViews>
    <sheetView topLeftCell="A4" zoomScale="89" zoomScaleNormal="89" workbookViewId="0">
      <pane ySplit="4" topLeftCell="A8" activePane="bottomLeft" state="frozen"/>
      <selection activeCell="A4" sqref="A4"/>
      <selection pane="bottomLeft" activeCell="A19" sqref="A18:XFD19"/>
    </sheetView>
  </sheetViews>
  <sheetFormatPr defaultColWidth="9.140625" defaultRowHeight="15" x14ac:dyDescent="0.25"/>
  <cols>
    <col min="1" max="1" width="4" style="156" customWidth="1"/>
    <col min="2" max="2" width="36" style="157" customWidth="1"/>
    <col min="3" max="3" width="14.85546875" style="157" customWidth="1"/>
    <col min="4" max="4" width="7.28515625" style="157" customWidth="1"/>
    <col min="5" max="5" width="8" style="157" customWidth="1"/>
    <col min="6" max="6" width="8" style="231" customWidth="1"/>
    <col min="7" max="8" width="6.42578125" style="157" hidden="1" customWidth="1"/>
    <col min="9" max="9" width="4" style="157" hidden="1" customWidth="1"/>
    <col min="10" max="10" width="5.42578125" style="157" hidden="1" customWidth="1"/>
    <col min="11" max="11" width="6.140625" style="157" hidden="1" customWidth="1"/>
    <col min="12" max="12" width="4" style="157" hidden="1" customWidth="1"/>
    <col min="13" max="13" width="5.5703125" style="157" customWidth="1"/>
    <col min="14" max="14" width="5.42578125" style="157" customWidth="1"/>
    <col min="15" max="15" width="12.28515625" style="157" customWidth="1"/>
    <col min="16" max="17" width="6.140625" style="157" hidden="1" customWidth="1"/>
    <col min="18" max="18" width="4" style="157" hidden="1" customWidth="1"/>
    <col min="19" max="19" width="4.85546875" style="157" hidden="1" customWidth="1"/>
    <col min="20" max="20" width="5.28515625" style="157" hidden="1" customWidth="1"/>
    <col min="21" max="21" width="2.7109375" style="157" hidden="1" customWidth="1"/>
    <col min="22" max="22" width="5.7109375" style="157" customWidth="1"/>
    <col min="23" max="23" width="5.140625" style="157" customWidth="1"/>
    <col min="24" max="24" width="10.28515625" style="157" customWidth="1"/>
    <col min="25" max="25" width="5.7109375" style="157" hidden="1" customWidth="1"/>
    <col min="26" max="26" width="5" style="157" hidden="1" customWidth="1"/>
    <col min="27" max="27" width="2.7109375" style="157" hidden="1" customWidth="1"/>
    <col min="28" max="28" width="4.7109375" style="157" hidden="1" customWidth="1"/>
    <col min="29" max="29" width="4.5703125" style="157" hidden="1" customWidth="1"/>
    <col min="30" max="30" width="0.140625" style="157" customWidth="1"/>
    <col min="31" max="31" width="5.85546875" style="157" customWidth="1"/>
    <col min="32" max="32" width="5.140625" style="157" customWidth="1"/>
    <col min="33" max="33" width="5.28515625" style="157" customWidth="1"/>
    <col min="34" max="34" width="0.140625" style="157" customWidth="1"/>
    <col min="35" max="35" width="5.140625" style="157" hidden="1" customWidth="1"/>
    <col min="36" max="36" width="2.7109375" style="157" hidden="1" customWidth="1"/>
    <col min="37" max="37" width="4.7109375" style="157" hidden="1" customWidth="1"/>
    <col min="38" max="38" width="6" style="157" hidden="1" customWidth="1"/>
    <col min="39" max="39" width="2.7109375" style="157" hidden="1" customWidth="1"/>
    <col min="40" max="40" width="8.140625" style="157" customWidth="1"/>
    <col min="41" max="41" width="5.28515625" style="157" customWidth="1"/>
    <col min="42" max="42" width="4.140625" style="157" customWidth="1"/>
    <col min="43" max="43" width="14.85546875" style="157" customWidth="1"/>
    <col min="44" max="16384" width="9.140625" style="157"/>
  </cols>
  <sheetData>
    <row r="1" spans="1:43" x14ac:dyDescent="0.25">
      <c r="AE1" s="494" t="s">
        <v>280</v>
      </c>
      <c r="AF1" s="494"/>
      <c r="AG1" s="494"/>
      <c r="AH1" s="494"/>
      <c r="AI1" s="494"/>
      <c r="AJ1" s="494"/>
      <c r="AK1" s="494"/>
      <c r="AL1" s="494"/>
      <c r="AM1" s="494"/>
    </row>
    <row r="2" spans="1:43" s="158" customFormat="1" ht="15.75" customHeight="1" x14ac:dyDescent="0.25">
      <c r="A2" s="502" t="s">
        <v>381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2"/>
      <c r="AI2" s="502"/>
      <c r="AJ2" s="502"/>
      <c r="AK2" s="502"/>
      <c r="AL2" s="502"/>
      <c r="AM2" s="502"/>
      <c r="AN2" s="502"/>
      <c r="AO2" s="502"/>
      <c r="AP2" s="502"/>
      <c r="AQ2" s="502"/>
    </row>
    <row r="3" spans="1:43" s="158" customFormat="1" ht="15.75" customHeight="1" x14ac:dyDescent="0.25">
      <c r="A3" s="230"/>
      <c r="B3" s="230"/>
      <c r="C3" s="230"/>
      <c r="D3" s="230"/>
      <c r="E3" s="230"/>
      <c r="F3" s="232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</row>
    <row r="4" spans="1:43" s="38" customFormat="1" ht="13.5" thickBot="1" x14ac:dyDescent="0.25">
      <c r="A4" s="238"/>
      <c r="F4" s="239"/>
    </row>
    <row r="5" spans="1:43" s="38" customFormat="1" ht="12.75" customHeight="1" thickBot="1" x14ac:dyDescent="0.25">
      <c r="A5" s="511" t="s">
        <v>0</v>
      </c>
      <c r="B5" s="509" t="s">
        <v>279</v>
      </c>
      <c r="C5" s="495" t="s">
        <v>263</v>
      </c>
      <c r="D5" s="496" t="s">
        <v>394</v>
      </c>
      <c r="E5" s="497"/>
      <c r="F5" s="497"/>
      <c r="G5" s="500" t="s">
        <v>255</v>
      </c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501"/>
      <c r="Y5" s="501"/>
      <c r="Z5" s="501"/>
      <c r="AA5" s="501"/>
      <c r="AB5" s="501"/>
      <c r="AC5" s="501"/>
      <c r="AD5" s="501"/>
      <c r="AE5" s="501"/>
      <c r="AF5" s="501"/>
      <c r="AG5" s="501"/>
      <c r="AH5" s="501"/>
      <c r="AI5" s="501"/>
      <c r="AJ5" s="501"/>
      <c r="AK5" s="501"/>
      <c r="AL5" s="501"/>
      <c r="AM5" s="501"/>
      <c r="AN5" s="501"/>
      <c r="AO5" s="501"/>
      <c r="AP5" s="501"/>
      <c r="AQ5" s="503" t="s">
        <v>278</v>
      </c>
    </row>
    <row r="6" spans="1:43" s="38" customFormat="1" ht="27" customHeight="1" x14ac:dyDescent="0.2">
      <c r="A6" s="512"/>
      <c r="B6" s="510"/>
      <c r="C6" s="353"/>
      <c r="D6" s="498"/>
      <c r="E6" s="499"/>
      <c r="F6" s="499"/>
      <c r="G6" s="361" t="s">
        <v>17</v>
      </c>
      <c r="H6" s="361"/>
      <c r="I6" s="361"/>
      <c r="J6" s="361" t="s">
        <v>18</v>
      </c>
      <c r="K6" s="361"/>
      <c r="L6" s="361"/>
      <c r="M6" s="361" t="s">
        <v>396</v>
      </c>
      <c r="N6" s="361"/>
      <c r="O6" s="361"/>
      <c r="P6" s="361" t="s">
        <v>24</v>
      </c>
      <c r="Q6" s="361"/>
      <c r="R6" s="361"/>
      <c r="S6" s="361" t="s">
        <v>25</v>
      </c>
      <c r="T6" s="361"/>
      <c r="U6" s="361"/>
      <c r="V6" s="361" t="s">
        <v>397</v>
      </c>
      <c r="W6" s="361"/>
      <c r="X6" s="361"/>
      <c r="Y6" s="361" t="s">
        <v>28</v>
      </c>
      <c r="Z6" s="361"/>
      <c r="AA6" s="361"/>
      <c r="AB6" s="361" t="s">
        <v>29</v>
      </c>
      <c r="AC6" s="361"/>
      <c r="AD6" s="361"/>
      <c r="AE6" s="361" t="s">
        <v>398</v>
      </c>
      <c r="AF6" s="361"/>
      <c r="AG6" s="361"/>
      <c r="AH6" s="361" t="s">
        <v>32</v>
      </c>
      <c r="AI6" s="361"/>
      <c r="AJ6" s="361"/>
      <c r="AK6" s="361" t="s">
        <v>33</v>
      </c>
      <c r="AL6" s="361"/>
      <c r="AM6" s="361"/>
      <c r="AN6" s="361" t="s">
        <v>399</v>
      </c>
      <c r="AO6" s="361"/>
      <c r="AP6" s="498"/>
      <c r="AQ6" s="504"/>
    </row>
    <row r="7" spans="1:43" s="41" customFormat="1" ht="51" x14ac:dyDescent="0.2">
      <c r="A7" s="513"/>
      <c r="B7" s="361"/>
      <c r="C7" s="240"/>
      <c r="D7" s="328" t="s">
        <v>20</v>
      </c>
      <c r="E7" s="241" t="s">
        <v>21</v>
      </c>
      <c r="F7" s="242" t="s">
        <v>19</v>
      </c>
      <c r="G7" s="243" t="s">
        <v>20</v>
      </c>
      <c r="H7" s="328" t="s">
        <v>21</v>
      </c>
      <c r="I7" s="328" t="s">
        <v>19</v>
      </c>
      <c r="J7" s="328" t="s">
        <v>20</v>
      </c>
      <c r="K7" s="328" t="s">
        <v>21</v>
      </c>
      <c r="L7" s="328" t="s">
        <v>19</v>
      </c>
      <c r="M7" s="328" t="s">
        <v>20</v>
      </c>
      <c r="N7" s="328" t="s">
        <v>21</v>
      </c>
      <c r="O7" s="328" t="s">
        <v>19</v>
      </c>
      <c r="P7" s="328" t="s">
        <v>20</v>
      </c>
      <c r="Q7" s="328" t="s">
        <v>21</v>
      </c>
      <c r="R7" s="328" t="s">
        <v>19</v>
      </c>
      <c r="S7" s="328" t="s">
        <v>20</v>
      </c>
      <c r="T7" s="328" t="s">
        <v>21</v>
      </c>
      <c r="U7" s="328" t="s">
        <v>19</v>
      </c>
      <c r="V7" s="328" t="s">
        <v>20</v>
      </c>
      <c r="W7" s="328" t="s">
        <v>21</v>
      </c>
      <c r="X7" s="328" t="s">
        <v>19</v>
      </c>
      <c r="Y7" s="328" t="s">
        <v>20</v>
      </c>
      <c r="Z7" s="328" t="s">
        <v>21</v>
      </c>
      <c r="AA7" s="328" t="s">
        <v>19</v>
      </c>
      <c r="AB7" s="328" t="s">
        <v>20</v>
      </c>
      <c r="AC7" s="328" t="s">
        <v>21</v>
      </c>
      <c r="AD7" s="328" t="s">
        <v>19</v>
      </c>
      <c r="AE7" s="328" t="s">
        <v>20</v>
      </c>
      <c r="AF7" s="328" t="s">
        <v>21</v>
      </c>
      <c r="AG7" s="328" t="s">
        <v>19</v>
      </c>
      <c r="AH7" s="328" t="s">
        <v>20</v>
      </c>
      <c r="AI7" s="328" t="s">
        <v>21</v>
      </c>
      <c r="AJ7" s="328" t="s">
        <v>19</v>
      </c>
      <c r="AK7" s="328" t="s">
        <v>20</v>
      </c>
      <c r="AL7" s="328" t="s">
        <v>21</v>
      </c>
      <c r="AM7" s="328" t="s">
        <v>19</v>
      </c>
      <c r="AN7" s="328" t="s">
        <v>20</v>
      </c>
      <c r="AO7" s="328" t="s">
        <v>21</v>
      </c>
      <c r="AP7" s="241" t="s">
        <v>19</v>
      </c>
      <c r="AQ7" s="504"/>
    </row>
    <row r="8" spans="1:43" s="41" customFormat="1" ht="93" x14ac:dyDescent="0.2">
      <c r="A8" s="244" t="s">
        <v>358</v>
      </c>
      <c r="B8" s="245" t="s">
        <v>359</v>
      </c>
      <c r="C8" s="246">
        <v>65.7</v>
      </c>
      <c r="D8" s="246">
        <v>85.5</v>
      </c>
      <c r="E8" s="247">
        <f>SUM(W8)</f>
        <v>75.5</v>
      </c>
      <c r="F8" s="242">
        <f>E8/D8*100</f>
        <v>88.304093567251456</v>
      </c>
      <c r="G8" s="248">
        <v>65.7</v>
      </c>
      <c r="H8" s="248">
        <v>65.7</v>
      </c>
      <c r="I8" s="327">
        <f>H8/G8*100</f>
        <v>100</v>
      </c>
      <c r="J8" s="246">
        <v>65.7</v>
      </c>
      <c r="K8" s="246">
        <v>65.7</v>
      </c>
      <c r="L8" s="327">
        <f>K8/J8*100</f>
        <v>100</v>
      </c>
      <c r="M8" s="246">
        <v>70.5</v>
      </c>
      <c r="N8" s="246">
        <v>70.5</v>
      </c>
      <c r="O8" s="327">
        <f>N8/M8*100</f>
        <v>100</v>
      </c>
      <c r="P8" s="246">
        <v>65.7</v>
      </c>
      <c r="Q8" s="327"/>
      <c r="R8" s="327"/>
      <c r="S8" s="246">
        <v>65.7</v>
      </c>
      <c r="T8" s="327"/>
      <c r="U8" s="327"/>
      <c r="V8" s="246">
        <v>75.5</v>
      </c>
      <c r="W8" s="246">
        <v>75.5</v>
      </c>
      <c r="X8" s="327">
        <f>W8/V8*100</f>
        <v>100</v>
      </c>
      <c r="Y8" s="246">
        <v>65.7</v>
      </c>
      <c r="Z8" s="327"/>
      <c r="AA8" s="327"/>
      <c r="AB8" s="246">
        <v>65.7</v>
      </c>
      <c r="AC8" s="327"/>
      <c r="AD8" s="327"/>
      <c r="AE8" s="246">
        <v>80.5</v>
      </c>
      <c r="AF8" s="246">
        <v>80.5</v>
      </c>
      <c r="AG8" s="327">
        <f>AF8*100/AE8</f>
        <v>100</v>
      </c>
      <c r="AH8" s="246">
        <v>70.5</v>
      </c>
      <c r="AI8" s="327"/>
      <c r="AJ8" s="327"/>
      <c r="AK8" s="246">
        <v>70.5</v>
      </c>
      <c r="AL8" s="327"/>
      <c r="AM8" s="327"/>
      <c r="AN8" s="246">
        <v>85.5</v>
      </c>
      <c r="AO8" s="327"/>
      <c r="AP8" s="327"/>
      <c r="AQ8" s="249"/>
    </row>
    <row r="9" spans="1:43" s="41" customFormat="1" ht="63" x14ac:dyDescent="0.2">
      <c r="A9" s="580" t="s">
        <v>360</v>
      </c>
      <c r="B9" s="323" t="s">
        <v>361</v>
      </c>
      <c r="C9" s="581">
        <f>15+12+2</f>
        <v>29</v>
      </c>
      <c r="D9" s="581">
        <v>8</v>
      </c>
      <c r="E9" s="247">
        <f t="shared" ref="E9:E20" si="0">SUM(W9)</f>
        <v>2</v>
      </c>
      <c r="F9" s="242">
        <f t="shared" ref="F9:F20" si="1">E9/D9*100</f>
        <v>25</v>
      </c>
      <c r="G9" s="248"/>
      <c r="H9" s="330"/>
      <c r="I9" s="330"/>
      <c r="J9" s="330"/>
      <c r="K9" s="330"/>
      <c r="L9" s="330"/>
      <c r="M9" s="330">
        <v>0</v>
      </c>
      <c r="N9" s="330">
        <v>0</v>
      </c>
      <c r="O9" s="330" t="e">
        <f>N9/M9*100</f>
        <v>#DIV/0!</v>
      </c>
      <c r="P9" s="330"/>
      <c r="Q9" s="330"/>
      <c r="R9" s="330"/>
      <c r="S9" s="330"/>
      <c r="T9" s="330"/>
      <c r="U9" s="330"/>
      <c r="V9" s="330">
        <v>0</v>
      </c>
      <c r="W9" s="330">
        <v>2</v>
      </c>
      <c r="X9" s="330" t="e">
        <f t="shared" ref="X9:X19" si="2">W9/V9*100</f>
        <v>#DIV/0!</v>
      </c>
      <c r="Y9" s="330"/>
      <c r="Z9" s="330"/>
      <c r="AA9" s="330"/>
      <c r="AB9" s="330"/>
      <c r="AC9" s="330"/>
      <c r="AD9" s="330"/>
      <c r="AE9" s="581">
        <v>8</v>
      </c>
      <c r="AF9" s="330">
        <v>0</v>
      </c>
      <c r="AG9" s="330">
        <f t="shared" ref="AG9:AG20" si="3">AF9*100/AE9</f>
        <v>0</v>
      </c>
      <c r="AH9" s="330"/>
      <c r="AI9" s="330"/>
      <c r="AJ9" s="330"/>
      <c r="AK9" s="330"/>
      <c r="AL9" s="330"/>
      <c r="AM9" s="330"/>
      <c r="AN9" s="330">
        <v>0</v>
      </c>
      <c r="AO9" s="330"/>
      <c r="AP9" s="330"/>
      <c r="AQ9" s="582"/>
    </row>
    <row r="10" spans="1:43" s="41" customFormat="1" ht="78.75" x14ac:dyDescent="0.2">
      <c r="A10" s="580" t="s">
        <v>6</v>
      </c>
      <c r="B10" s="323" t="s">
        <v>362</v>
      </c>
      <c r="C10" s="581">
        <v>0</v>
      </c>
      <c r="D10" s="581">
        <v>3</v>
      </c>
      <c r="E10" s="247">
        <f t="shared" si="0"/>
        <v>1</v>
      </c>
      <c r="F10" s="242">
        <f t="shared" si="1"/>
        <v>33.333333333333329</v>
      </c>
      <c r="G10" s="248"/>
      <c r="H10" s="330"/>
      <c r="I10" s="330"/>
      <c r="J10" s="330"/>
      <c r="K10" s="330"/>
      <c r="L10" s="330"/>
      <c r="M10" s="330">
        <v>0</v>
      </c>
      <c r="N10" s="330">
        <v>0</v>
      </c>
      <c r="O10" s="330" t="e">
        <f t="shared" ref="O10:O19" si="4">N10/M10*100</f>
        <v>#DIV/0!</v>
      </c>
      <c r="P10" s="330"/>
      <c r="Q10" s="330"/>
      <c r="R10" s="330"/>
      <c r="S10" s="330"/>
      <c r="T10" s="330"/>
      <c r="U10" s="330"/>
      <c r="V10" s="330">
        <v>0</v>
      </c>
      <c r="W10" s="330">
        <v>1</v>
      </c>
      <c r="X10" s="330" t="e">
        <f t="shared" si="2"/>
        <v>#DIV/0!</v>
      </c>
      <c r="Y10" s="330"/>
      <c r="Z10" s="330"/>
      <c r="AA10" s="330"/>
      <c r="AB10" s="330"/>
      <c r="AC10" s="330"/>
      <c r="AD10" s="330"/>
      <c r="AE10" s="581">
        <v>3</v>
      </c>
      <c r="AF10" s="330">
        <v>0</v>
      </c>
      <c r="AG10" s="330">
        <f t="shared" si="3"/>
        <v>0</v>
      </c>
      <c r="AH10" s="330"/>
      <c r="AI10" s="330"/>
      <c r="AJ10" s="330"/>
      <c r="AK10" s="330"/>
      <c r="AL10" s="330"/>
      <c r="AM10" s="330"/>
      <c r="AN10" s="330">
        <v>0</v>
      </c>
      <c r="AO10" s="330"/>
      <c r="AP10" s="330"/>
      <c r="AQ10" s="582"/>
    </row>
    <row r="11" spans="1:43" s="41" customFormat="1" ht="47.25" x14ac:dyDescent="0.2">
      <c r="A11" s="580" t="s">
        <v>7</v>
      </c>
      <c r="B11" s="323" t="s">
        <v>363</v>
      </c>
      <c r="C11" s="581">
        <v>0</v>
      </c>
      <c r="D11" s="581">
        <v>5</v>
      </c>
      <c r="E11" s="247">
        <f t="shared" si="0"/>
        <v>1</v>
      </c>
      <c r="F11" s="242">
        <f t="shared" si="1"/>
        <v>20</v>
      </c>
      <c r="G11" s="248"/>
      <c r="H11" s="330"/>
      <c r="I11" s="330"/>
      <c r="J11" s="330"/>
      <c r="K11" s="330"/>
      <c r="L11" s="330"/>
      <c r="M11" s="330">
        <v>0</v>
      </c>
      <c r="N11" s="330">
        <v>0</v>
      </c>
      <c r="O11" s="330" t="e">
        <f t="shared" si="4"/>
        <v>#DIV/0!</v>
      </c>
      <c r="P11" s="330"/>
      <c r="Q11" s="330"/>
      <c r="R11" s="330"/>
      <c r="S11" s="330"/>
      <c r="T11" s="330"/>
      <c r="U11" s="330"/>
      <c r="V11" s="330">
        <v>0</v>
      </c>
      <c r="W11" s="330">
        <v>1</v>
      </c>
      <c r="X11" s="330" t="e">
        <f t="shared" si="2"/>
        <v>#DIV/0!</v>
      </c>
      <c r="Y11" s="330"/>
      <c r="Z11" s="330"/>
      <c r="AA11" s="330"/>
      <c r="AB11" s="330"/>
      <c r="AC11" s="330"/>
      <c r="AD11" s="330"/>
      <c r="AE11" s="581">
        <v>5</v>
      </c>
      <c r="AF11" s="330">
        <v>0</v>
      </c>
      <c r="AG11" s="330">
        <f t="shared" si="3"/>
        <v>0</v>
      </c>
      <c r="AH11" s="330"/>
      <c r="AI11" s="330"/>
      <c r="AJ11" s="330"/>
      <c r="AK11" s="330"/>
      <c r="AL11" s="330"/>
      <c r="AM11" s="330"/>
      <c r="AN11" s="330">
        <v>0</v>
      </c>
      <c r="AO11" s="330"/>
      <c r="AP11" s="330"/>
      <c r="AQ11" s="582"/>
    </row>
    <row r="12" spans="1:43" s="41" customFormat="1" ht="47.25" x14ac:dyDescent="0.2">
      <c r="A12" s="580" t="s">
        <v>364</v>
      </c>
      <c r="B12" s="323" t="s">
        <v>365</v>
      </c>
      <c r="C12" s="581">
        <f>9+16+11</f>
        <v>36</v>
      </c>
      <c r="D12" s="581">
        <v>11</v>
      </c>
      <c r="E12" s="247">
        <f t="shared" si="0"/>
        <v>3</v>
      </c>
      <c r="F12" s="242">
        <f t="shared" si="1"/>
        <v>27.27272727272727</v>
      </c>
      <c r="G12" s="248"/>
      <c r="H12" s="330"/>
      <c r="I12" s="330"/>
      <c r="J12" s="330"/>
      <c r="K12" s="330"/>
      <c r="L12" s="330"/>
      <c r="M12" s="330">
        <v>0</v>
      </c>
      <c r="N12" s="330">
        <v>0</v>
      </c>
      <c r="O12" s="330" t="e">
        <f t="shared" si="4"/>
        <v>#DIV/0!</v>
      </c>
      <c r="P12" s="330"/>
      <c r="Q12" s="330"/>
      <c r="R12" s="330"/>
      <c r="S12" s="330"/>
      <c r="T12" s="330"/>
      <c r="U12" s="330"/>
      <c r="V12" s="330">
        <v>1</v>
      </c>
      <c r="W12" s="330">
        <v>3</v>
      </c>
      <c r="X12" s="330">
        <f t="shared" si="2"/>
        <v>300</v>
      </c>
      <c r="Y12" s="330"/>
      <c r="Z12" s="330"/>
      <c r="AA12" s="330"/>
      <c r="AB12" s="330"/>
      <c r="AC12" s="330"/>
      <c r="AD12" s="330"/>
      <c r="AE12" s="581">
        <v>10</v>
      </c>
      <c r="AF12" s="330">
        <v>0</v>
      </c>
      <c r="AG12" s="330">
        <f t="shared" si="3"/>
        <v>0</v>
      </c>
      <c r="AH12" s="330"/>
      <c r="AI12" s="330"/>
      <c r="AJ12" s="330"/>
      <c r="AK12" s="330"/>
      <c r="AL12" s="330"/>
      <c r="AM12" s="330"/>
      <c r="AN12" s="330">
        <v>0</v>
      </c>
      <c r="AO12" s="330"/>
      <c r="AP12" s="330"/>
      <c r="AQ12" s="582"/>
    </row>
    <row r="13" spans="1:43" s="41" customFormat="1" ht="78.75" x14ac:dyDescent="0.2">
      <c r="A13" s="580" t="s">
        <v>16</v>
      </c>
      <c r="B13" s="323" t="s">
        <v>362</v>
      </c>
      <c r="C13" s="581">
        <v>0</v>
      </c>
      <c r="D13" s="581">
        <v>5</v>
      </c>
      <c r="E13" s="247">
        <f t="shared" si="0"/>
        <v>1</v>
      </c>
      <c r="F13" s="242">
        <f t="shared" si="1"/>
        <v>20</v>
      </c>
      <c r="G13" s="248"/>
      <c r="H13" s="330"/>
      <c r="I13" s="330"/>
      <c r="J13" s="330"/>
      <c r="K13" s="330"/>
      <c r="L13" s="330"/>
      <c r="M13" s="330">
        <v>0</v>
      </c>
      <c r="N13" s="330">
        <v>0</v>
      </c>
      <c r="O13" s="330" t="e">
        <f t="shared" si="4"/>
        <v>#DIV/0!</v>
      </c>
      <c r="P13" s="330"/>
      <c r="Q13" s="330"/>
      <c r="R13" s="330"/>
      <c r="S13" s="330"/>
      <c r="T13" s="330"/>
      <c r="U13" s="330"/>
      <c r="V13" s="330">
        <v>1</v>
      </c>
      <c r="W13" s="330">
        <v>1</v>
      </c>
      <c r="X13" s="330">
        <f t="shared" si="2"/>
        <v>100</v>
      </c>
      <c r="Y13" s="330"/>
      <c r="Z13" s="330"/>
      <c r="AA13" s="330"/>
      <c r="AB13" s="330"/>
      <c r="AC13" s="330"/>
      <c r="AD13" s="330"/>
      <c r="AE13" s="581">
        <v>4</v>
      </c>
      <c r="AF13" s="330">
        <v>0</v>
      </c>
      <c r="AG13" s="330">
        <f t="shared" si="3"/>
        <v>0</v>
      </c>
      <c r="AH13" s="330"/>
      <c r="AI13" s="330"/>
      <c r="AJ13" s="330"/>
      <c r="AK13" s="330"/>
      <c r="AL13" s="330"/>
      <c r="AM13" s="330"/>
      <c r="AN13" s="330">
        <v>0</v>
      </c>
      <c r="AO13" s="330"/>
      <c r="AP13" s="330"/>
      <c r="AQ13" s="582"/>
    </row>
    <row r="14" spans="1:43" s="41" customFormat="1" ht="47.25" x14ac:dyDescent="0.2">
      <c r="A14" s="580" t="s">
        <v>366</v>
      </c>
      <c r="B14" s="323" t="s">
        <v>363</v>
      </c>
      <c r="C14" s="581">
        <v>0</v>
      </c>
      <c r="D14" s="581">
        <v>6</v>
      </c>
      <c r="E14" s="247">
        <f t="shared" si="0"/>
        <v>2</v>
      </c>
      <c r="F14" s="242">
        <f t="shared" si="1"/>
        <v>33.333333333333329</v>
      </c>
      <c r="G14" s="248"/>
      <c r="H14" s="330"/>
      <c r="I14" s="330"/>
      <c r="J14" s="330"/>
      <c r="K14" s="330"/>
      <c r="L14" s="330"/>
      <c r="M14" s="330">
        <v>0</v>
      </c>
      <c r="N14" s="330">
        <v>0</v>
      </c>
      <c r="O14" s="330" t="e">
        <f t="shared" si="4"/>
        <v>#DIV/0!</v>
      </c>
      <c r="P14" s="330"/>
      <c r="Q14" s="330"/>
      <c r="R14" s="330"/>
      <c r="S14" s="330"/>
      <c r="T14" s="330"/>
      <c r="U14" s="330"/>
      <c r="V14" s="330">
        <v>0</v>
      </c>
      <c r="W14" s="330">
        <v>2</v>
      </c>
      <c r="X14" s="330" t="e">
        <f t="shared" si="2"/>
        <v>#DIV/0!</v>
      </c>
      <c r="Y14" s="330"/>
      <c r="Z14" s="330"/>
      <c r="AA14" s="330"/>
      <c r="AB14" s="330"/>
      <c r="AC14" s="330"/>
      <c r="AD14" s="330"/>
      <c r="AE14" s="581">
        <v>6</v>
      </c>
      <c r="AF14" s="330">
        <v>0</v>
      </c>
      <c r="AG14" s="330">
        <f t="shared" si="3"/>
        <v>0</v>
      </c>
      <c r="AH14" s="330"/>
      <c r="AI14" s="330"/>
      <c r="AJ14" s="330"/>
      <c r="AK14" s="330"/>
      <c r="AL14" s="330"/>
      <c r="AM14" s="330"/>
      <c r="AN14" s="330">
        <v>3</v>
      </c>
      <c r="AO14" s="330"/>
      <c r="AP14" s="330"/>
      <c r="AQ14" s="582"/>
    </row>
    <row r="15" spans="1:43" s="41" customFormat="1" ht="63" x14ac:dyDescent="0.2">
      <c r="A15" s="244" t="s">
        <v>367</v>
      </c>
      <c r="B15" s="245" t="s">
        <v>368</v>
      </c>
      <c r="C15" s="246">
        <v>65.8</v>
      </c>
      <c r="D15" s="246">
        <v>71</v>
      </c>
      <c r="E15" s="247">
        <f t="shared" si="0"/>
        <v>70.3</v>
      </c>
      <c r="F15" s="242">
        <f t="shared" si="1"/>
        <v>99.014084507042256</v>
      </c>
      <c r="G15" s="248">
        <v>65.8</v>
      </c>
      <c r="H15" s="248">
        <v>65.8</v>
      </c>
      <c r="I15" s="327">
        <f t="shared" ref="I15:I17" si="5">H15/G15*100</f>
        <v>100</v>
      </c>
      <c r="J15" s="327">
        <v>65.8</v>
      </c>
      <c r="K15" s="327">
        <v>65.8</v>
      </c>
      <c r="L15" s="327">
        <f>K15/J15*100</f>
        <v>100</v>
      </c>
      <c r="M15" s="327">
        <v>70</v>
      </c>
      <c r="N15" s="327">
        <v>70</v>
      </c>
      <c r="O15" s="327">
        <f t="shared" si="4"/>
        <v>100</v>
      </c>
      <c r="P15" s="327">
        <v>65.8</v>
      </c>
      <c r="Q15" s="327"/>
      <c r="R15" s="327">
        <v>100</v>
      </c>
      <c r="S15" s="327">
        <v>65.8</v>
      </c>
      <c r="T15" s="327"/>
      <c r="U15" s="327"/>
      <c r="V15" s="327">
        <v>70.3</v>
      </c>
      <c r="W15" s="329">
        <v>70.3</v>
      </c>
      <c r="X15" s="327">
        <f t="shared" si="2"/>
        <v>100</v>
      </c>
      <c r="Y15" s="327">
        <v>65.8</v>
      </c>
      <c r="Z15" s="327"/>
      <c r="AA15" s="327"/>
      <c r="AB15" s="327">
        <v>65.8</v>
      </c>
      <c r="AC15" s="327"/>
      <c r="AD15" s="327">
        <v>70.599999999999994</v>
      </c>
      <c r="AE15" s="327">
        <v>70.599999999999994</v>
      </c>
      <c r="AF15" s="329">
        <v>0</v>
      </c>
      <c r="AG15" s="327">
        <f t="shared" si="3"/>
        <v>0</v>
      </c>
      <c r="AH15" s="327">
        <v>67</v>
      </c>
      <c r="AI15" s="327"/>
      <c r="AJ15" s="327"/>
      <c r="AK15" s="327">
        <v>68</v>
      </c>
      <c r="AL15" s="327"/>
      <c r="AM15" s="327"/>
      <c r="AN15" s="246">
        <v>71</v>
      </c>
      <c r="AO15" s="327"/>
      <c r="AP15" s="327"/>
      <c r="AQ15" s="249"/>
    </row>
    <row r="16" spans="1:43" s="41" customFormat="1" ht="48" x14ac:dyDescent="0.2">
      <c r="A16" s="244" t="s">
        <v>369</v>
      </c>
      <c r="B16" s="245" t="s">
        <v>370</v>
      </c>
      <c r="C16" s="246">
        <v>91.2</v>
      </c>
      <c r="D16" s="246">
        <v>91.8</v>
      </c>
      <c r="E16" s="247">
        <f t="shared" si="0"/>
        <v>91.6</v>
      </c>
      <c r="F16" s="242">
        <f t="shared" si="1"/>
        <v>99.782135076252715</v>
      </c>
      <c r="G16" s="248">
        <v>91.2</v>
      </c>
      <c r="H16" s="248">
        <v>91.2</v>
      </c>
      <c r="I16" s="327">
        <f t="shared" si="5"/>
        <v>100</v>
      </c>
      <c r="J16" s="327">
        <v>91.2</v>
      </c>
      <c r="K16" s="327">
        <v>91.2</v>
      </c>
      <c r="L16" s="327">
        <f t="shared" ref="L16:L17" si="6">K16/J16*100</f>
        <v>100</v>
      </c>
      <c r="M16" s="327">
        <v>91.5</v>
      </c>
      <c r="N16" s="327">
        <v>91.5</v>
      </c>
      <c r="O16" s="327">
        <f>N16/M16*100</f>
        <v>100</v>
      </c>
      <c r="P16" s="327">
        <v>91.2</v>
      </c>
      <c r="Q16" s="327"/>
      <c r="R16" s="327">
        <v>100</v>
      </c>
      <c r="S16" s="327">
        <v>91.2</v>
      </c>
      <c r="T16" s="327"/>
      <c r="U16" s="327"/>
      <c r="V16" s="327">
        <v>91.6</v>
      </c>
      <c r="W16" s="329">
        <v>91.6</v>
      </c>
      <c r="X16" s="327">
        <f t="shared" si="2"/>
        <v>100</v>
      </c>
      <c r="Y16" s="327">
        <v>91.2</v>
      </c>
      <c r="Z16" s="327"/>
      <c r="AA16" s="327"/>
      <c r="AB16" s="327">
        <v>91.2</v>
      </c>
      <c r="AC16" s="327"/>
      <c r="AD16" s="327">
        <v>91.7</v>
      </c>
      <c r="AE16" s="327">
        <v>91.5</v>
      </c>
      <c r="AF16" s="329">
        <v>0</v>
      </c>
      <c r="AG16" s="327">
        <f t="shared" si="3"/>
        <v>0</v>
      </c>
      <c r="AH16" s="327">
        <v>91.5</v>
      </c>
      <c r="AI16" s="327"/>
      <c r="AJ16" s="327"/>
      <c r="AK16" s="327">
        <v>91.5</v>
      </c>
      <c r="AL16" s="327"/>
      <c r="AM16" s="327"/>
      <c r="AN16" s="246">
        <v>91.8</v>
      </c>
      <c r="AO16" s="327"/>
      <c r="AP16" s="327"/>
      <c r="AQ16" s="249"/>
    </row>
    <row r="17" spans="1:43" s="41" customFormat="1" ht="48" x14ac:dyDescent="0.2">
      <c r="A17" s="244" t="s">
        <v>371</v>
      </c>
      <c r="B17" s="245" t="s">
        <v>372</v>
      </c>
      <c r="C17" s="246">
        <v>92</v>
      </c>
      <c r="D17" s="246">
        <v>92.8</v>
      </c>
      <c r="E17" s="247">
        <f t="shared" si="0"/>
        <v>92.4</v>
      </c>
      <c r="F17" s="242">
        <f t="shared" si="1"/>
        <v>99.568965517241395</v>
      </c>
      <c r="G17" s="248">
        <v>92</v>
      </c>
      <c r="H17" s="248">
        <v>92</v>
      </c>
      <c r="I17" s="327">
        <f t="shared" si="5"/>
        <v>100</v>
      </c>
      <c r="J17" s="327">
        <v>92</v>
      </c>
      <c r="K17" s="327">
        <v>92</v>
      </c>
      <c r="L17" s="327">
        <f t="shared" si="6"/>
        <v>100</v>
      </c>
      <c r="M17" s="327">
        <v>92.3</v>
      </c>
      <c r="N17" s="327">
        <v>92.3</v>
      </c>
      <c r="O17" s="327">
        <f t="shared" si="4"/>
        <v>100</v>
      </c>
      <c r="P17" s="327">
        <v>92</v>
      </c>
      <c r="Q17" s="327"/>
      <c r="R17" s="327">
        <v>100</v>
      </c>
      <c r="S17" s="327">
        <v>92</v>
      </c>
      <c r="T17" s="327"/>
      <c r="U17" s="327"/>
      <c r="V17" s="327">
        <v>92.4</v>
      </c>
      <c r="W17" s="329">
        <v>92.4</v>
      </c>
      <c r="X17" s="327">
        <f t="shared" si="2"/>
        <v>100</v>
      </c>
      <c r="Y17" s="327">
        <v>92</v>
      </c>
      <c r="Z17" s="327"/>
      <c r="AA17" s="327"/>
      <c r="AB17" s="327">
        <v>92</v>
      </c>
      <c r="AC17" s="327"/>
      <c r="AD17" s="327"/>
      <c r="AE17" s="327">
        <v>92.5</v>
      </c>
      <c r="AF17" s="329">
        <v>0</v>
      </c>
      <c r="AG17" s="327">
        <f t="shared" si="3"/>
        <v>0</v>
      </c>
      <c r="AH17" s="327">
        <v>92.3</v>
      </c>
      <c r="AI17" s="327"/>
      <c r="AJ17" s="327"/>
      <c r="AK17" s="327">
        <v>92.3</v>
      </c>
      <c r="AL17" s="327"/>
      <c r="AM17" s="327"/>
      <c r="AN17" s="246">
        <v>92.7</v>
      </c>
      <c r="AO17" s="327"/>
      <c r="AP17" s="327"/>
      <c r="AQ17" s="249"/>
    </row>
    <row r="18" spans="1:43" s="41" customFormat="1" ht="173.25" customHeight="1" x14ac:dyDescent="0.2">
      <c r="A18" s="244" t="s">
        <v>373</v>
      </c>
      <c r="B18" s="245" t="s">
        <v>374</v>
      </c>
      <c r="C18" s="246">
        <v>6</v>
      </c>
      <c r="D18" s="246">
        <v>15</v>
      </c>
      <c r="E18" s="247">
        <f t="shared" si="0"/>
        <v>16.5</v>
      </c>
      <c r="F18" s="242">
        <f t="shared" si="1"/>
        <v>110.00000000000001</v>
      </c>
      <c r="G18" s="248"/>
      <c r="H18" s="330"/>
      <c r="I18" s="330"/>
      <c r="J18" s="330"/>
      <c r="K18" s="330"/>
      <c r="L18" s="330"/>
      <c r="M18" s="330">
        <v>0</v>
      </c>
      <c r="N18" s="330">
        <v>0</v>
      </c>
      <c r="O18" s="330" t="e">
        <f t="shared" si="4"/>
        <v>#DIV/0!</v>
      </c>
      <c r="P18" s="330"/>
      <c r="Q18" s="330"/>
      <c r="R18" s="330"/>
      <c r="S18" s="330">
        <v>12</v>
      </c>
      <c r="T18" s="330"/>
      <c r="U18" s="330"/>
      <c r="V18" s="330">
        <v>0</v>
      </c>
      <c r="W18" s="330">
        <v>16.5</v>
      </c>
      <c r="X18" s="330" t="e">
        <f t="shared" si="2"/>
        <v>#DIV/0!</v>
      </c>
      <c r="Y18" s="330"/>
      <c r="Z18" s="330"/>
      <c r="AA18" s="330"/>
      <c r="AB18" s="330"/>
      <c r="AC18" s="330"/>
      <c r="AD18" s="330"/>
      <c r="AE18" s="330">
        <v>0</v>
      </c>
      <c r="AF18" s="330">
        <v>0</v>
      </c>
      <c r="AG18" s="330" t="e">
        <f t="shared" si="3"/>
        <v>#DIV/0!</v>
      </c>
      <c r="AH18" s="330"/>
      <c r="AI18" s="330"/>
      <c r="AJ18" s="330"/>
      <c r="AK18" s="330"/>
      <c r="AL18" s="330"/>
      <c r="AM18" s="330"/>
      <c r="AN18" s="246">
        <v>15</v>
      </c>
      <c r="AO18" s="330"/>
      <c r="AP18" s="330"/>
      <c r="AQ18" s="249"/>
    </row>
    <row r="19" spans="1:43" s="41" customFormat="1" ht="94.5" x14ac:dyDescent="0.2">
      <c r="A19" s="250" t="s">
        <v>375</v>
      </c>
      <c r="B19" s="251" t="s">
        <v>376</v>
      </c>
      <c r="C19" s="300">
        <v>5</v>
      </c>
      <c r="D19" s="250">
        <v>4</v>
      </c>
      <c r="E19" s="247">
        <f t="shared" si="0"/>
        <v>1</v>
      </c>
      <c r="F19" s="242">
        <f t="shared" si="1"/>
        <v>25</v>
      </c>
      <c r="G19" s="248"/>
      <c r="H19" s="330"/>
      <c r="I19" s="330"/>
      <c r="J19" s="330"/>
      <c r="K19" s="330"/>
      <c r="L19" s="330"/>
      <c r="M19" s="330">
        <v>0</v>
      </c>
      <c r="N19" s="330">
        <v>0</v>
      </c>
      <c r="O19" s="330" t="e">
        <f t="shared" si="4"/>
        <v>#DIV/0!</v>
      </c>
      <c r="P19" s="330"/>
      <c r="Q19" s="330"/>
      <c r="R19" s="330"/>
      <c r="S19" s="330"/>
      <c r="T19" s="330"/>
      <c r="U19" s="330"/>
      <c r="V19" s="306">
        <v>1</v>
      </c>
      <c r="W19" s="306">
        <v>1</v>
      </c>
      <c r="X19" s="306">
        <f t="shared" si="2"/>
        <v>100</v>
      </c>
      <c r="Y19" s="306"/>
      <c r="Z19" s="306"/>
      <c r="AA19" s="306"/>
      <c r="AB19" s="306"/>
      <c r="AC19" s="306"/>
      <c r="AD19" s="306"/>
      <c r="AE19" s="306">
        <v>3</v>
      </c>
      <c r="AF19" s="330">
        <v>0</v>
      </c>
      <c r="AG19" s="330">
        <f t="shared" si="3"/>
        <v>0</v>
      </c>
      <c r="AH19" s="330"/>
      <c r="AI19" s="330"/>
      <c r="AJ19" s="330"/>
      <c r="AK19" s="330"/>
      <c r="AL19" s="330"/>
      <c r="AM19" s="330"/>
      <c r="AN19" s="330">
        <v>0</v>
      </c>
      <c r="AO19" s="330"/>
      <c r="AP19" s="330"/>
      <c r="AQ19" s="249"/>
    </row>
    <row r="20" spans="1:43" s="162" customFormat="1" ht="102" x14ac:dyDescent="0.25">
      <c r="A20" s="296" t="s">
        <v>522</v>
      </c>
      <c r="B20" s="297" t="s">
        <v>523</v>
      </c>
      <c r="C20" s="299">
        <v>0</v>
      </c>
      <c r="D20" s="297">
        <v>90</v>
      </c>
      <c r="E20" s="247">
        <f t="shared" si="0"/>
        <v>0</v>
      </c>
      <c r="F20" s="298">
        <f t="shared" si="1"/>
        <v>0</v>
      </c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>
        <v>90</v>
      </c>
      <c r="AF20" s="297"/>
      <c r="AG20" s="297">
        <f t="shared" si="3"/>
        <v>0</v>
      </c>
      <c r="AH20" s="297"/>
      <c r="AI20" s="297"/>
      <c r="AJ20" s="297"/>
      <c r="AK20" s="297"/>
      <c r="AL20" s="297"/>
      <c r="AM20" s="297"/>
      <c r="AN20" s="297"/>
      <c r="AO20" s="297"/>
      <c r="AP20" s="297"/>
      <c r="AQ20" s="297"/>
    </row>
    <row r="21" spans="1:43" s="162" customFormat="1" ht="12.75" x14ac:dyDescent="0.25">
      <c r="A21" s="160"/>
      <c r="B21" s="161"/>
      <c r="C21" s="161"/>
      <c r="D21" s="161"/>
      <c r="E21" s="161"/>
      <c r="F21" s="234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</row>
    <row r="22" spans="1:43" s="164" customFormat="1" ht="110.25" customHeight="1" x14ac:dyDescent="0.25">
      <c r="A22" s="505" t="s">
        <v>566</v>
      </c>
      <c r="B22" s="506"/>
      <c r="C22" s="506"/>
      <c r="D22" s="507" t="s">
        <v>544</v>
      </c>
      <c r="E22" s="507"/>
      <c r="F22" s="508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</row>
    <row r="23" spans="1:43" s="164" customFormat="1" ht="15.75" x14ac:dyDescent="0.25">
      <c r="A23" s="165"/>
      <c r="C23" s="163"/>
      <c r="D23" s="163"/>
      <c r="E23" s="163"/>
      <c r="F23" s="235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</row>
    <row r="24" spans="1:43" s="164" customFormat="1" ht="15.75" x14ac:dyDescent="0.25">
      <c r="A24" s="165"/>
      <c r="C24" s="163"/>
      <c r="D24" s="163"/>
      <c r="E24" s="163"/>
      <c r="F24" s="235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</row>
    <row r="25" spans="1:43" s="110" customFormat="1" ht="102.75" customHeight="1" x14ac:dyDescent="0.25">
      <c r="A25" s="486" t="s">
        <v>379</v>
      </c>
      <c r="B25" s="486"/>
      <c r="C25" s="486"/>
      <c r="D25" s="171"/>
      <c r="E25" s="171"/>
      <c r="F25" s="236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</row>
    <row r="26" spans="1:43" s="110" customFormat="1" ht="15.75" x14ac:dyDescent="0.25">
      <c r="A26" s="166"/>
      <c r="B26" s="167"/>
      <c r="C26" s="167"/>
      <c r="D26" s="168"/>
      <c r="E26" s="168"/>
      <c r="F26" s="237"/>
      <c r="G26" s="169"/>
      <c r="H26" s="169"/>
      <c r="I26" s="169"/>
      <c r="J26" s="169"/>
      <c r="K26" s="169"/>
      <c r="L26" s="169"/>
      <c r="M26" s="169"/>
      <c r="N26" s="169"/>
      <c r="O26" s="169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</row>
    <row r="27" spans="1:43" s="159" customFormat="1" ht="12.75" x14ac:dyDescent="0.2">
      <c r="A27" s="111"/>
      <c r="F27" s="233"/>
    </row>
  </sheetData>
  <mergeCells count="23">
    <mergeCell ref="A22:C22"/>
    <mergeCell ref="A25:C25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D22:F22"/>
    <mergeCell ref="B5:B7"/>
    <mergeCell ref="A5:A7"/>
    <mergeCell ref="AE1:AM1"/>
    <mergeCell ref="C5:C6"/>
    <mergeCell ref="D5:F6"/>
    <mergeCell ref="G5:AP5"/>
    <mergeCell ref="G6:I6"/>
    <mergeCell ref="J6:L6"/>
    <mergeCell ref="AN6:AP6"/>
    <mergeCell ref="A2:AQ2"/>
    <mergeCell ref="AQ5:AQ7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7"/>
  <sheetViews>
    <sheetView view="pageBreakPreview" topLeftCell="D16" zoomScaleNormal="87" zoomScaleSheetLayoutView="100" workbookViewId="0">
      <selection activeCell="I29" sqref="I29"/>
    </sheetView>
  </sheetViews>
  <sheetFormatPr defaultColWidth="9.140625" defaultRowHeight="12.75" x14ac:dyDescent="0.2"/>
  <cols>
    <col min="1" max="1" width="3.5703125" style="183" customWidth="1"/>
    <col min="2" max="2" width="25.7109375" style="183" customWidth="1"/>
    <col min="3" max="3" width="11.5703125" style="184" customWidth="1"/>
    <col min="4" max="4" width="18.42578125" style="183" customWidth="1"/>
    <col min="5" max="5" width="15.5703125" style="183" customWidth="1"/>
    <col min="6" max="6" width="16" style="183" customWidth="1"/>
    <col min="7" max="7" width="8.42578125" style="183" customWidth="1"/>
    <col min="8" max="8" width="23.140625" style="183" customWidth="1"/>
    <col min="9" max="9" width="20" style="183" customWidth="1"/>
    <col min="10" max="10" width="10.5703125" style="183" customWidth="1"/>
    <col min="11" max="11" width="13.85546875" style="183" customWidth="1"/>
    <col min="12" max="12" width="11.7109375" style="183" customWidth="1"/>
    <col min="13" max="13" width="10.85546875" style="183" hidden="1" customWidth="1"/>
    <col min="14" max="14" width="35.140625" style="183" customWidth="1"/>
    <col min="15" max="15" width="36.28515625" style="183" customWidth="1"/>
    <col min="16" max="248" width="9.140625" style="183"/>
    <col min="249" max="249" width="3.5703125" style="183" customWidth="1"/>
    <col min="250" max="250" width="25.7109375" style="183" customWidth="1"/>
    <col min="251" max="251" width="11.5703125" style="183" customWidth="1"/>
    <col min="252" max="252" width="18.42578125" style="183" customWidth="1"/>
    <col min="253" max="253" width="10.140625" style="183" customWidth="1"/>
    <col min="254" max="254" width="15.5703125" style="183" customWidth="1"/>
    <col min="255" max="255" width="16" style="183" customWidth="1"/>
    <col min="256" max="256" width="7" style="183" customWidth="1"/>
    <col min="257" max="257" width="14.42578125" style="183" customWidth="1"/>
    <col min="258" max="258" width="11" style="183" customWidth="1"/>
    <col min="259" max="260" width="13.85546875" style="183" customWidth="1"/>
    <col min="261" max="261" width="12.140625" style="183" customWidth="1"/>
    <col min="262" max="262" width="13.85546875" style="183" customWidth="1"/>
    <col min="263" max="263" width="11.5703125" style="183" customWidth="1"/>
    <col min="264" max="264" width="15.140625" style="183" customWidth="1"/>
    <col min="265" max="265" width="13.85546875" style="183" customWidth="1"/>
    <col min="266" max="266" width="10.5703125" style="183" customWidth="1"/>
    <col min="267" max="267" width="13.85546875" style="183" customWidth="1"/>
    <col min="268" max="268" width="11.7109375" style="183" customWidth="1"/>
    <col min="269" max="269" width="0" style="183" hidden="1" customWidth="1"/>
    <col min="270" max="270" width="35.140625" style="183" customWidth="1"/>
    <col min="271" max="271" width="36.28515625" style="183" customWidth="1"/>
    <col min="272" max="504" width="9.140625" style="183"/>
    <col min="505" max="505" width="3.5703125" style="183" customWidth="1"/>
    <col min="506" max="506" width="25.7109375" style="183" customWidth="1"/>
    <col min="507" max="507" width="11.5703125" style="183" customWidth="1"/>
    <col min="508" max="508" width="18.42578125" style="183" customWidth="1"/>
    <col min="509" max="509" width="10.140625" style="183" customWidth="1"/>
    <col min="510" max="510" width="15.5703125" style="183" customWidth="1"/>
    <col min="511" max="511" width="16" style="183" customWidth="1"/>
    <col min="512" max="512" width="7" style="183" customWidth="1"/>
    <col min="513" max="513" width="14.42578125" style="183" customWidth="1"/>
    <col min="514" max="514" width="11" style="183" customWidth="1"/>
    <col min="515" max="516" width="13.85546875" style="183" customWidth="1"/>
    <col min="517" max="517" width="12.140625" style="183" customWidth="1"/>
    <col min="518" max="518" width="13.85546875" style="183" customWidth="1"/>
    <col min="519" max="519" width="11.5703125" style="183" customWidth="1"/>
    <col min="520" max="520" width="15.140625" style="183" customWidth="1"/>
    <col min="521" max="521" width="13.85546875" style="183" customWidth="1"/>
    <col min="522" max="522" width="10.5703125" style="183" customWidth="1"/>
    <col min="523" max="523" width="13.85546875" style="183" customWidth="1"/>
    <col min="524" max="524" width="11.7109375" style="183" customWidth="1"/>
    <col min="525" max="525" width="0" style="183" hidden="1" customWidth="1"/>
    <col min="526" max="526" width="35.140625" style="183" customWidth="1"/>
    <col min="527" max="527" width="36.28515625" style="183" customWidth="1"/>
    <col min="528" max="760" width="9.140625" style="183"/>
    <col min="761" max="761" width="3.5703125" style="183" customWidth="1"/>
    <col min="762" max="762" width="25.7109375" style="183" customWidth="1"/>
    <col min="763" max="763" width="11.5703125" style="183" customWidth="1"/>
    <col min="764" max="764" width="18.42578125" style="183" customWidth="1"/>
    <col min="765" max="765" width="10.140625" style="183" customWidth="1"/>
    <col min="766" max="766" width="15.5703125" style="183" customWidth="1"/>
    <col min="767" max="767" width="16" style="183" customWidth="1"/>
    <col min="768" max="768" width="7" style="183" customWidth="1"/>
    <col min="769" max="769" width="14.42578125" style="183" customWidth="1"/>
    <col min="770" max="770" width="11" style="183" customWidth="1"/>
    <col min="771" max="772" width="13.85546875" style="183" customWidth="1"/>
    <col min="773" max="773" width="12.140625" style="183" customWidth="1"/>
    <col min="774" max="774" width="13.85546875" style="183" customWidth="1"/>
    <col min="775" max="775" width="11.5703125" style="183" customWidth="1"/>
    <col min="776" max="776" width="15.140625" style="183" customWidth="1"/>
    <col min="777" max="777" width="13.85546875" style="183" customWidth="1"/>
    <col min="778" max="778" width="10.5703125" style="183" customWidth="1"/>
    <col min="779" max="779" width="13.85546875" style="183" customWidth="1"/>
    <col min="780" max="780" width="11.7109375" style="183" customWidth="1"/>
    <col min="781" max="781" width="0" style="183" hidden="1" customWidth="1"/>
    <col min="782" max="782" width="35.140625" style="183" customWidth="1"/>
    <col min="783" max="783" width="36.28515625" style="183" customWidth="1"/>
    <col min="784" max="1016" width="9.140625" style="183"/>
    <col min="1017" max="1017" width="3.5703125" style="183" customWidth="1"/>
    <col min="1018" max="1018" width="25.7109375" style="183" customWidth="1"/>
    <col min="1019" max="1019" width="11.5703125" style="183" customWidth="1"/>
    <col min="1020" max="1020" width="18.42578125" style="183" customWidth="1"/>
    <col min="1021" max="1021" width="10.140625" style="183" customWidth="1"/>
    <col min="1022" max="1022" width="15.5703125" style="183" customWidth="1"/>
    <col min="1023" max="1023" width="16" style="183" customWidth="1"/>
    <col min="1024" max="1024" width="7" style="183" customWidth="1"/>
    <col min="1025" max="1025" width="14.42578125" style="183" customWidth="1"/>
    <col min="1026" max="1026" width="11" style="183" customWidth="1"/>
    <col min="1027" max="1028" width="13.85546875" style="183" customWidth="1"/>
    <col min="1029" max="1029" width="12.140625" style="183" customWidth="1"/>
    <col min="1030" max="1030" width="13.85546875" style="183" customWidth="1"/>
    <col min="1031" max="1031" width="11.5703125" style="183" customWidth="1"/>
    <col min="1032" max="1032" width="15.140625" style="183" customWidth="1"/>
    <col min="1033" max="1033" width="13.85546875" style="183" customWidth="1"/>
    <col min="1034" max="1034" width="10.5703125" style="183" customWidth="1"/>
    <col min="1035" max="1035" width="13.85546875" style="183" customWidth="1"/>
    <col min="1036" max="1036" width="11.7109375" style="183" customWidth="1"/>
    <col min="1037" max="1037" width="0" style="183" hidden="1" customWidth="1"/>
    <col min="1038" max="1038" width="35.140625" style="183" customWidth="1"/>
    <col min="1039" max="1039" width="36.28515625" style="183" customWidth="1"/>
    <col min="1040" max="1272" width="9.140625" style="183"/>
    <col min="1273" max="1273" width="3.5703125" style="183" customWidth="1"/>
    <col min="1274" max="1274" width="25.7109375" style="183" customWidth="1"/>
    <col min="1275" max="1275" width="11.5703125" style="183" customWidth="1"/>
    <col min="1276" max="1276" width="18.42578125" style="183" customWidth="1"/>
    <col min="1277" max="1277" width="10.140625" style="183" customWidth="1"/>
    <col min="1278" max="1278" width="15.5703125" style="183" customWidth="1"/>
    <col min="1279" max="1279" width="16" style="183" customWidth="1"/>
    <col min="1280" max="1280" width="7" style="183" customWidth="1"/>
    <col min="1281" max="1281" width="14.42578125" style="183" customWidth="1"/>
    <col min="1282" max="1282" width="11" style="183" customWidth="1"/>
    <col min="1283" max="1284" width="13.85546875" style="183" customWidth="1"/>
    <col min="1285" max="1285" width="12.140625" style="183" customWidth="1"/>
    <col min="1286" max="1286" width="13.85546875" style="183" customWidth="1"/>
    <col min="1287" max="1287" width="11.5703125" style="183" customWidth="1"/>
    <col min="1288" max="1288" width="15.140625" style="183" customWidth="1"/>
    <col min="1289" max="1289" width="13.85546875" style="183" customWidth="1"/>
    <col min="1290" max="1290" width="10.5703125" style="183" customWidth="1"/>
    <col min="1291" max="1291" width="13.85546875" style="183" customWidth="1"/>
    <col min="1292" max="1292" width="11.7109375" style="183" customWidth="1"/>
    <col min="1293" max="1293" width="0" style="183" hidden="1" customWidth="1"/>
    <col min="1294" max="1294" width="35.140625" style="183" customWidth="1"/>
    <col min="1295" max="1295" width="36.28515625" style="183" customWidth="1"/>
    <col min="1296" max="1528" width="9.140625" style="183"/>
    <col min="1529" max="1529" width="3.5703125" style="183" customWidth="1"/>
    <col min="1530" max="1530" width="25.7109375" style="183" customWidth="1"/>
    <col min="1531" max="1531" width="11.5703125" style="183" customWidth="1"/>
    <col min="1532" max="1532" width="18.42578125" style="183" customWidth="1"/>
    <col min="1533" max="1533" width="10.140625" style="183" customWidth="1"/>
    <col min="1534" max="1534" width="15.5703125" style="183" customWidth="1"/>
    <col min="1535" max="1535" width="16" style="183" customWidth="1"/>
    <col min="1536" max="1536" width="7" style="183" customWidth="1"/>
    <col min="1537" max="1537" width="14.42578125" style="183" customWidth="1"/>
    <col min="1538" max="1538" width="11" style="183" customWidth="1"/>
    <col min="1539" max="1540" width="13.85546875" style="183" customWidth="1"/>
    <col min="1541" max="1541" width="12.140625" style="183" customWidth="1"/>
    <col min="1542" max="1542" width="13.85546875" style="183" customWidth="1"/>
    <col min="1543" max="1543" width="11.5703125" style="183" customWidth="1"/>
    <col min="1544" max="1544" width="15.140625" style="183" customWidth="1"/>
    <col min="1545" max="1545" width="13.85546875" style="183" customWidth="1"/>
    <col min="1546" max="1546" width="10.5703125" style="183" customWidth="1"/>
    <col min="1547" max="1547" width="13.85546875" style="183" customWidth="1"/>
    <col min="1548" max="1548" width="11.7109375" style="183" customWidth="1"/>
    <col min="1549" max="1549" width="0" style="183" hidden="1" customWidth="1"/>
    <col min="1550" max="1550" width="35.140625" style="183" customWidth="1"/>
    <col min="1551" max="1551" width="36.28515625" style="183" customWidth="1"/>
    <col min="1552" max="1784" width="9.140625" style="183"/>
    <col min="1785" max="1785" width="3.5703125" style="183" customWidth="1"/>
    <col min="1786" max="1786" width="25.7109375" style="183" customWidth="1"/>
    <col min="1787" max="1787" width="11.5703125" style="183" customWidth="1"/>
    <col min="1788" max="1788" width="18.42578125" style="183" customWidth="1"/>
    <col min="1789" max="1789" width="10.140625" style="183" customWidth="1"/>
    <col min="1790" max="1790" width="15.5703125" style="183" customWidth="1"/>
    <col min="1791" max="1791" width="16" style="183" customWidth="1"/>
    <col min="1792" max="1792" width="7" style="183" customWidth="1"/>
    <col min="1793" max="1793" width="14.42578125" style="183" customWidth="1"/>
    <col min="1794" max="1794" width="11" style="183" customWidth="1"/>
    <col min="1795" max="1796" width="13.85546875" style="183" customWidth="1"/>
    <col min="1797" max="1797" width="12.140625" style="183" customWidth="1"/>
    <col min="1798" max="1798" width="13.85546875" style="183" customWidth="1"/>
    <col min="1799" max="1799" width="11.5703125" style="183" customWidth="1"/>
    <col min="1800" max="1800" width="15.140625" style="183" customWidth="1"/>
    <col min="1801" max="1801" width="13.85546875" style="183" customWidth="1"/>
    <col min="1802" max="1802" width="10.5703125" style="183" customWidth="1"/>
    <col min="1803" max="1803" width="13.85546875" style="183" customWidth="1"/>
    <col min="1804" max="1804" width="11.7109375" style="183" customWidth="1"/>
    <col min="1805" max="1805" width="0" style="183" hidden="1" customWidth="1"/>
    <col min="1806" max="1806" width="35.140625" style="183" customWidth="1"/>
    <col min="1807" max="1807" width="36.28515625" style="183" customWidth="1"/>
    <col min="1808" max="2040" width="9.140625" style="183"/>
    <col min="2041" max="2041" width="3.5703125" style="183" customWidth="1"/>
    <col min="2042" max="2042" width="25.7109375" style="183" customWidth="1"/>
    <col min="2043" max="2043" width="11.5703125" style="183" customWidth="1"/>
    <col min="2044" max="2044" width="18.42578125" style="183" customWidth="1"/>
    <col min="2045" max="2045" width="10.140625" style="183" customWidth="1"/>
    <col min="2046" max="2046" width="15.5703125" style="183" customWidth="1"/>
    <col min="2047" max="2047" width="16" style="183" customWidth="1"/>
    <col min="2048" max="2048" width="7" style="183" customWidth="1"/>
    <col min="2049" max="2049" width="14.42578125" style="183" customWidth="1"/>
    <col min="2050" max="2050" width="11" style="183" customWidth="1"/>
    <col min="2051" max="2052" width="13.85546875" style="183" customWidth="1"/>
    <col min="2053" max="2053" width="12.140625" style="183" customWidth="1"/>
    <col min="2054" max="2054" width="13.85546875" style="183" customWidth="1"/>
    <col min="2055" max="2055" width="11.5703125" style="183" customWidth="1"/>
    <col min="2056" max="2056" width="15.140625" style="183" customWidth="1"/>
    <col min="2057" max="2057" width="13.85546875" style="183" customWidth="1"/>
    <col min="2058" max="2058" width="10.5703125" style="183" customWidth="1"/>
    <col min="2059" max="2059" width="13.85546875" style="183" customWidth="1"/>
    <col min="2060" max="2060" width="11.7109375" style="183" customWidth="1"/>
    <col min="2061" max="2061" width="0" style="183" hidden="1" customWidth="1"/>
    <col min="2062" max="2062" width="35.140625" style="183" customWidth="1"/>
    <col min="2063" max="2063" width="36.28515625" style="183" customWidth="1"/>
    <col min="2064" max="2296" width="9.140625" style="183"/>
    <col min="2297" max="2297" width="3.5703125" style="183" customWidth="1"/>
    <col min="2298" max="2298" width="25.7109375" style="183" customWidth="1"/>
    <col min="2299" max="2299" width="11.5703125" style="183" customWidth="1"/>
    <col min="2300" max="2300" width="18.42578125" style="183" customWidth="1"/>
    <col min="2301" max="2301" width="10.140625" style="183" customWidth="1"/>
    <col min="2302" max="2302" width="15.5703125" style="183" customWidth="1"/>
    <col min="2303" max="2303" width="16" style="183" customWidth="1"/>
    <col min="2304" max="2304" width="7" style="183" customWidth="1"/>
    <col min="2305" max="2305" width="14.42578125" style="183" customWidth="1"/>
    <col min="2306" max="2306" width="11" style="183" customWidth="1"/>
    <col min="2307" max="2308" width="13.85546875" style="183" customWidth="1"/>
    <col min="2309" max="2309" width="12.140625" style="183" customWidth="1"/>
    <col min="2310" max="2310" width="13.85546875" style="183" customWidth="1"/>
    <col min="2311" max="2311" width="11.5703125" style="183" customWidth="1"/>
    <col min="2312" max="2312" width="15.140625" style="183" customWidth="1"/>
    <col min="2313" max="2313" width="13.85546875" style="183" customWidth="1"/>
    <col min="2314" max="2314" width="10.5703125" style="183" customWidth="1"/>
    <col min="2315" max="2315" width="13.85546875" style="183" customWidth="1"/>
    <col min="2316" max="2316" width="11.7109375" style="183" customWidth="1"/>
    <col min="2317" max="2317" width="0" style="183" hidden="1" customWidth="1"/>
    <col min="2318" max="2318" width="35.140625" style="183" customWidth="1"/>
    <col min="2319" max="2319" width="36.28515625" style="183" customWidth="1"/>
    <col min="2320" max="2552" width="9.140625" style="183"/>
    <col min="2553" max="2553" width="3.5703125" style="183" customWidth="1"/>
    <col min="2554" max="2554" width="25.7109375" style="183" customWidth="1"/>
    <col min="2555" max="2555" width="11.5703125" style="183" customWidth="1"/>
    <col min="2556" max="2556" width="18.42578125" style="183" customWidth="1"/>
    <col min="2557" max="2557" width="10.140625" style="183" customWidth="1"/>
    <col min="2558" max="2558" width="15.5703125" style="183" customWidth="1"/>
    <col min="2559" max="2559" width="16" style="183" customWidth="1"/>
    <col min="2560" max="2560" width="7" style="183" customWidth="1"/>
    <col min="2561" max="2561" width="14.42578125" style="183" customWidth="1"/>
    <col min="2562" max="2562" width="11" style="183" customWidth="1"/>
    <col min="2563" max="2564" width="13.85546875" style="183" customWidth="1"/>
    <col min="2565" max="2565" width="12.140625" style="183" customWidth="1"/>
    <col min="2566" max="2566" width="13.85546875" style="183" customWidth="1"/>
    <col min="2567" max="2567" width="11.5703125" style="183" customWidth="1"/>
    <col min="2568" max="2568" width="15.140625" style="183" customWidth="1"/>
    <col min="2569" max="2569" width="13.85546875" style="183" customWidth="1"/>
    <col min="2570" max="2570" width="10.5703125" style="183" customWidth="1"/>
    <col min="2571" max="2571" width="13.85546875" style="183" customWidth="1"/>
    <col min="2572" max="2572" width="11.7109375" style="183" customWidth="1"/>
    <col min="2573" max="2573" width="0" style="183" hidden="1" customWidth="1"/>
    <col min="2574" max="2574" width="35.140625" style="183" customWidth="1"/>
    <col min="2575" max="2575" width="36.28515625" style="183" customWidth="1"/>
    <col min="2576" max="2808" width="9.140625" style="183"/>
    <col min="2809" max="2809" width="3.5703125" style="183" customWidth="1"/>
    <col min="2810" max="2810" width="25.7109375" style="183" customWidth="1"/>
    <col min="2811" max="2811" width="11.5703125" style="183" customWidth="1"/>
    <col min="2812" max="2812" width="18.42578125" style="183" customWidth="1"/>
    <col min="2813" max="2813" width="10.140625" style="183" customWidth="1"/>
    <col min="2814" max="2814" width="15.5703125" style="183" customWidth="1"/>
    <col min="2815" max="2815" width="16" style="183" customWidth="1"/>
    <col min="2816" max="2816" width="7" style="183" customWidth="1"/>
    <col min="2817" max="2817" width="14.42578125" style="183" customWidth="1"/>
    <col min="2818" max="2818" width="11" style="183" customWidth="1"/>
    <col min="2819" max="2820" width="13.85546875" style="183" customWidth="1"/>
    <col min="2821" max="2821" width="12.140625" style="183" customWidth="1"/>
    <col min="2822" max="2822" width="13.85546875" style="183" customWidth="1"/>
    <col min="2823" max="2823" width="11.5703125" style="183" customWidth="1"/>
    <col min="2824" max="2824" width="15.140625" style="183" customWidth="1"/>
    <col min="2825" max="2825" width="13.85546875" style="183" customWidth="1"/>
    <col min="2826" max="2826" width="10.5703125" style="183" customWidth="1"/>
    <col min="2827" max="2827" width="13.85546875" style="183" customWidth="1"/>
    <col min="2828" max="2828" width="11.7109375" style="183" customWidth="1"/>
    <col min="2829" max="2829" width="0" style="183" hidden="1" customWidth="1"/>
    <col min="2830" max="2830" width="35.140625" style="183" customWidth="1"/>
    <col min="2831" max="2831" width="36.28515625" style="183" customWidth="1"/>
    <col min="2832" max="3064" width="9.140625" style="183"/>
    <col min="3065" max="3065" width="3.5703125" style="183" customWidth="1"/>
    <col min="3066" max="3066" width="25.7109375" style="183" customWidth="1"/>
    <col min="3067" max="3067" width="11.5703125" style="183" customWidth="1"/>
    <col min="3068" max="3068" width="18.42578125" style="183" customWidth="1"/>
    <col min="3069" max="3069" width="10.140625" style="183" customWidth="1"/>
    <col min="3070" max="3070" width="15.5703125" style="183" customWidth="1"/>
    <col min="3071" max="3071" width="16" style="183" customWidth="1"/>
    <col min="3072" max="3072" width="7" style="183" customWidth="1"/>
    <col min="3073" max="3073" width="14.42578125" style="183" customWidth="1"/>
    <col min="3074" max="3074" width="11" style="183" customWidth="1"/>
    <col min="3075" max="3076" width="13.85546875" style="183" customWidth="1"/>
    <col min="3077" max="3077" width="12.140625" style="183" customWidth="1"/>
    <col min="3078" max="3078" width="13.85546875" style="183" customWidth="1"/>
    <col min="3079" max="3079" width="11.5703125" style="183" customWidth="1"/>
    <col min="3080" max="3080" width="15.140625" style="183" customWidth="1"/>
    <col min="3081" max="3081" width="13.85546875" style="183" customWidth="1"/>
    <col min="3082" max="3082" width="10.5703125" style="183" customWidth="1"/>
    <col min="3083" max="3083" width="13.85546875" style="183" customWidth="1"/>
    <col min="3084" max="3084" width="11.7109375" style="183" customWidth="1"/>
    <col min="3085" max="3085" width="0" style="183" hidden="1" customWidth="1"/>
    <col min="3086" max="3086" width="35.140625" style="183" customWidth="1"/>
    <col min="3087" max="3087" width="36.28515625" style="183" customWidth="1"/>
    <col min="3088" max="3320" width="9.140625" style="183"/>
    <col min="3321" max="3321" width="3.5703125" style="183" customWidth="1"/>
    <col min="3322" max="3322" width="25.7109375" style="183" customWidth="1"/>
    <col min="3323" max="3323" width="11.5703125" style="183" customWidth="1"/>
    <col min="3324" max="3324" width="18.42578125" style="183" customWidth="1"/>
    <col min="3325" max="3325" width="10.140625" style="183" customWidth="1"/>
    <col min="3326" max="3326" width="15.5703125" style="183" customWidth="1"/>
    <col min="3327" max="3327" width="16" style="183" customWidth="1"/>
    <col min="3328" max="3328" width="7" style="183" customWidth="1"/>
    <col min="3329" max="3329" width="14.42578125" style="183" customWidth="1"/>
    <col min="3330" max="3330" width="11" style="183" customWidth="1"/>
    <col min="3331" max="3332" width="13.85546875" style="183" customWidth="1"/>
    <col min="3333" max="3333" width="12.140625" style="183" customWidth="1"/>
    <col min="3334" max="3334" width="13.85546875" style="183" customWidth="1"/>
    <col min="3335" max="3335" width="11.5703125" style="183" customWidth="1"/>
    <col min="3336" max="3336" width="15.140625" style="183" customWidth="1"/>
    <col min="3337" max="3337" width="13.85546875" style="183" customWidth="1"/>
    <col min="3338" max="3338" width="10.5703125" style="183" customWidth="1"/>
    <col min="3339" max="3339" width="13.85546875" style="183" customWidth="1"/>
    <col min="3340" max="3340" width="11.7109375" style="183" customWidth="1"/>
    <col min="3341" max="3341" width="0" style="183" hidden="1" customWidth="1"/>
    <col min="3342" max="3342" width="35.140625" style="183" customWidth="1"/>
    <col min="3343" max="3343" width="36.28515625" style="183" customWidth="1"/>
    <col min="3344" max="3576" width="9.140625" style="183"/>
    <col min="3577" max="3577" width="3.5703125" style="183" customWidth="1"/>
    <col min="3578" max="3578" width="25.7109375" style="183" customWidth="1"/>
    <col min="3579" max="3579" width="11.5703125" style="183" customWidth="1"/>
    <col min="3580" max="3580" width="18.42578125" style="183" customWidth="1"/>
    <col min="3581" max="3581" width="10.140625" style="183" customWidth="1"/>
    <col min="3582" max="3582" width="15.5703125" style="183" customWidth="1"/>
    <col min="3583" max="3583" width="16" style="183" customWidth="1"/>
    <col min="3584" max="3584" width="7" style="183" customWidth="1"/>
    <col min="3585" max="3585" width="14.42578125" style="183" customWidth="1"/>
    <col min="3586" max="3586" width="11" style="183" customWidth="1"/>
    <col min="3587" max="3588" width="13.85546875" style="183" customWidth="1"/>
    <col min="3589" max="3589" width="12.140625" style="183" customWidth="1"/>
    <col min="3590" max="3590" width="13.85546875" style="183" customWidth="1"/>
    <col min="3591" max="3591" width="11.5703125" style="183" customWidth="1"/>
    <col min="3592" max="3592" width="15.140625" style="183" customWidth="1"/>
    <col min="3593" max="3593" width="13.85546875" style="183" customWidth="1"/>
    <col min="3594" max="3594" width="10.5703125" style="183" customWidth="1"/>
    <col min="3595" max="3595" width="13.85546875" style="183" customWidth="1"/>
    <col min="3596" max="3596" width="11.7109375" style="183" customWidth="1"/>
    <col min="3597" max="3597" width="0" style="183" hidden="1" customWidth="1"/>
    <col min="3598" max="3598" width="35.140625" style="183" customWidth="1"/>
    <col min="3599" max="3599" width="36.28515625" style="183" customWidth="1"/>
    <col min="3600" max="3832" width="9.140625" style="183"/>
    <col min="3833" max="3833" width="3.5703125" style="183" customWidth="1"/>
    <col min="3834" max="3834" width="25.7109375" style="183" customWidth="1"/>
    <col min="3835" max="3835" width="11.5703125" style="183" customWidth="1"/>
    <col min="3836" max="3836" width="18.42578125" style="183" customWidth="1"/>
    <col min="3837" max="3837" width="10.140625" style="183" customWidth="1"/>
    <col min="3838" max="3838" width="15.5703125" style="183" customWidth="1"/>
    <col min="3839" max="3839" width="16" style="183" customWidth="1"/>
    <col min="3840" max="3840" width="7" style="183" customWidth="1"/>
    <col min="3841" max="3841" width="14.42578125" style="183" customWidth="1"/>
    <col min="3842" max="3842" width="11" style="183" customWidth="1"/>
    <col min="3843" max="3844" width="13.85546875" style="183" customWidth="1"/>
    <col min="3845" max="3845" width="12.140625" style="183" customWidth="1"/>
    <col min="3846" max="3846" width="13.85546875" style="183" customWidth="1"/>
    <col min="3847" max="3847" width="11.5703125" style="183" customWidth="1"/>
    <col min="3848" max="3848" width="15.140625" style="183" customWidth="1"/>
    <col min="3849" max="3849" width="13.85546875" style="183" customWidth="1"/>
    <col min="3850" max="3850" width="10.5703125" style="183" customWidth="1"/>
    <col min="3851" max="3851" width="13.85546875" style="183" customWidth="1"/>
    <col min="3852" max="3852" width="11.7109375" style="183" customWidth="1"/>
    <col min="3853" max="3853" width="0" style="183" hidden="1" customWidth="1"/>
    <col min="3854" max="3854" width="35.140625" style="183" customWidth="1"/>
    <col min="3855" max="3855" width="36.28515625" style="183" customWidth="1"/>
    <col min="3856" max="4088" width="9.140625" style="183"/>
    <col min="4089" max="4089" width="3.5703125" style="183" customWidth="1"/>
    <col min="4090" max="4090" width="25.7109375" style="183" customWidth="1"/>
    <col min="4091" max="4091" width="11.5703125" style="183" customWidth="1"/>
    <col min="4092" max="4092" width="18.42578125" style="183" customWidth="1"/>
    <col min="4093" max="4093" width="10.140625" style="183" customWidth="1"/>
    <col min="4094" max="4094" width="15.5703125" style="183" customWidth="1"/>
    <col min="4095" max="4095" width="16" style="183" customWidth="1"/>
    <col min="4096" max="4096" width="7" style="183" customWidth="1"/>
    <col min="4097" max="4097" width="14.42578125" style="183" customWidth="1"/>
    <col min="4098" max="4098" width="11" style="183" customWidth="1"/>
    <col min="4099" max="4100" width="13.85546875" style="183" customWidth="1"/>
    <col min="4101" max="4101" width="12.140625" style="183" customWidth="1"/>
    <col min="4102" max="4102" width="13.85546875" style="183" customWidth="1"/>
    <col min="4103" max="4103" width="11.5703125" style="183" customWidth="1"/>
    <col min="4104" max="4104" width="15.140625" style="183" customWidth="1"/>
    <col min="4105" max="4105" width="13.85546875" style="183" customWidth="1"/>
    <col min="4106" max="4106" width="10.5703125" style="183" customWidth="1"/>
    <col min="4107" max="4107" width="13.85546875" style="183" customWidth="1"/>
    <col min="4108" max="4108" width="11.7109375" style="183" customWidth="1"/>
    <col min="4109" max="4109" width="0" style="183" hidden="1" customWidth="1"/>
    <col min="4110" max="4110" width="35.140625" style="183" customWidth="1"/>
    <col min="4111" max="4111" width="36.28515625" style="183" customWidth="1"/>
    <col min="4112" max="4344" width="9.140625" style="183"/>
    <col min="4345" max="4345" width="3.5703125" style="183" customWidth="1"/>
    <col min="4346" max="4346" width="25.7109375" style="183" customWidth="1"/>
    <col min="4347" max="4347" width="11.5703125" style="183" customWidth="1"/>
    <col min="4348" max="4348" width="18.42578125" style="183" customWidth="1"/>
    <col min="4349" max="4349" width="10.140625" style="183" customWidth="1"/>
    <col min="4350" max="4350" width="15.5703125" style="183" customWidth="1"/>
    <col min="4351" max="4351" width="16" style="183" customWidth="1"/>
    <col min="4352" max="4352" width="7" style="183" customWidth="1"/>
    <col min="4353" max="4353" width="14.42578125" style="183" customWidth="1"/>
    <col min="4354" max="4354" width="11" style="183" customWidth="1"/>
    <col min="4355" max="4356" width="13.85546875" style="183" customWidth="1"/>
    <col min="4357" max="4357" width="12.140625" style="183" customWidth="1"/>
    <col min="4358" max="4358" width="13.85546875" style="183" customWidth="1"/>
    <col min="4359" max="4359" width="11.5703125" style="183" customWidth="1"/>
    <col min="4360" max="4360" width="15.140625" style="183" customWidth="1"/>
    <col min="4361" max="4361" width="13.85546875" style="183" customWidth="1"/>
    <col min="4362" max="4362" width="10.5703125" style="183" customWidth="1"/>
    <col min="4363" max="4363" width="13.85546875" style="183" customWidth="1"/>
    <col min="4364" max="4364" width="11.7109375" style="183" customWidth="1"/>
    <col min="4365" max="4365" width="0" style="183" hidden="1" customWidth="1"/>
    <col min="4366" max="4366" width="35.140625" style="183" customWidth="1"/>
    <col min="4367" max="4367" width="36.28515625" style="183" customWidth="1"/>
    <col min="4368" max="4600" width="9.140625" style="183"/>
    <col min="4601" max="4601" width="3.5703125" style="183" customWidth="1"/>
    <col min="4602" max="4602" width="25.7109375" style="183" customWidth="1"/>
    <col min="4603" max="4603" width="11.5703125" style="183" customWidth="1"/>
    <col min="4604" max="4604" width="18.42578125" style="183" customWidth="1"/>
    <col min="4605" max="4605" width="10.140625" style="183" customWidth="1"/>
    <col min="4606" max="4606" width="15.5703125" style="183" customWidth="1"/>
    <col min="4607" max="4607" width="16" style="183" customWidth="1"/>
    <col min="4608" max="4608" width="7" style="183" customWidth="1"/>
    <col min="4609" max="4609" width="14.42578125" style="183" customWidth="1"/>
    <col min="4610" max="4610" width="11" style="183" customWidth="1"/>
    <col min="4611" max="4612" width="13.85546875" style="183" customWidth="1"/>
    <col min="4613" max="4613" width="12.140625" style="183" customWidth="1"/>
    <col min="4614" max="4614" width="13.85546875" style="183" customWidth="1"/>
    <col min="4615" max="4615" width="11.5703125" style="183" customWidth="1"/>
    <col min="4616" max="4616" width="15.140625" style="183" customWidth="1"/>
    <col min="4617" max="4617" width="13.85546875" style="183" customWidth="1"/>
    <col min="4618" max="4618" width="10.5703125" style="183" customWidth="1"/>
    <col min="4619" max="4619" width="13.85546875" style="183" customWidth="1"/>
    <col min="4620" max="4620" width="11.7109375" style="183" customWidth="1"/>
    <col min="4621" max="4621" width="0" style="183" hidden="1" customWidth="1"/>
    <col min="4622" max="4622" width="35.140625" style="183" customWidth="1"/>
    <col min="4623" max="4623" width="36.28515625" style="183" customWidth="1"/>
    <col min="4624" max="4856" width="9.140625" style="183"/>
    <col min="4857" max="4857" width="3.5703125" style="183" customWidth="1"/>
    <col min="4858" max="4858" width="25.7109375" style="183" customWidth="1"/>
    <col min="4859" max="4859" width="11.5703125" style="183" customWidth="1"/>
    <col min="4860" max="4860" width="18.42578125" style="183" customWidth="1"/>
    <col min="4861" max="4861" width="10.140625" style="183" customWidth="1"/>
    <col min="4862" max="4862" width="15.5703125" style="183" customWidth="1"/>
    <col min="4863" max="4863" width="16" style="183" customWidth="1"/>
    <col min="4864" max="4864" width="7" style="183" customWidth="1"/>
    <col min="4865" max="4865" width="14.42578125" style="183" customWidth="1"/>
    <col min="4866" max="4866" width="11" style="183" customWidth="1"/>
    <col min="4867" max="4868" width="13.85546875" style="183" customWidth="1"/>
    <col min="4869" max="4869" width="12.140625" style="183" customWidth="1"/>
    <col min="4870" max="4870" width="13.85546875" style="183" customWidth="1"/>
    <col min="4871" max="4871" width="11.5703125" style="183" customWidth="1"/>
    <col min="4872" max="4872" width="15.140625" style="183" customWidth="1"/>
    <col min="4873" max="4873" width="13.85546875" style="183" customWidth="1"/>
    <col min="4874" max="4874" width="10.5703125" style="183" customWidth="1"/>
    <col min="4875" max="4875" width="13.85546875" style="183" customWidth="1"/>
    <col min="4876" max="4876" width="11.7109375" style="183" customWidth="1"/>
    <col min="4877" max="4877" width="0" style="183" hidden="1" customWidth="1"/>
    <col min="4878" max="4878" width="35.140625" style="183" customWidth="1"/>
    <col min="4879" max="4879" width="36.28515625" style="183" customWidth="1"/>
    <col min="4880" max="5112" width="9.140625" style="183"/>
    <col min="5113" max="5113" width="3.5703125" style="183" customWidth="1"/>
    <col min="5114" max="5114" width="25.7109375" style="183" customWidth="1"/>
    <col min="5115" max="5115" width="11.5703125" style="183" customWidth="1"/>
    <col min="5116" max="5116" width="18.42578125" style="183" customWidth="1"/>
    <col min="5117" max="5117" width="10.140625" style="183" customWidth="1"/>
    <col min="5118" max="5118" width="15.5703125" style="183" customWidth="1"/>
    <col min="5119" max="5119" width="16" style="183" customWidth="1"/>
    <col min="5120" max="5120" width="7" style="183" customWidth="1"/>
    <col min="5121" max="5121" width="14.42578125" style="183" customWidth="1"/>
    <col min="5122" max="5122" width="11" style="183" customWidth="1"/>
    <col min="5123" max="5124" width="13.85546875" style="183" customWidth="1"/>
    <col min="5125" max="5125" width="12.140625" style="183" customWidth="1"/>
    <col min="5126" max="5126" width="13.85546875" style="183" customWidth="1"/>
    <col min="5127" max="5127" width="11.5703125" style="183" customWidth="1"/>
    <col min="5128" max="5128" width="15.140625" style="183" customWidth="1"/>
    <col min="5129" max="5129" width="13.85546875" style="183" customWidth="1"/>
    <col min="5130" max="5130" width="10.5703125" style="183" customWidth="1"/>
    <col min="5131" max="5131" width="13.85546875" style="183" customWidth="1"/>
    <col min="5132" max="5132" width="11.7109375" style="183" customWidth="1"/>
    <col min="5133" max="5133" width="0" style="183" hidden="1" customWidth="1"/>
    <col min="5134" max="5134" width="35.140625" style="183" customWidth="1"/>
    <col min="5135" max="5135" width="36.28515625" style="183" customWidth="1"/>
    <col min="5136" max="5368" width="9.140625" style="183"/>
    <col min="5369" max="5369" width="3.5703125" style="183" customWidth="1"/>
    <col min="5370" max="5370" width="25.7109375" style="183" customWidth="1"/>
    <col min="5371" max="5371" width="11.5703125" style="183" customWidth="1"/>
    <col min="5372" max="5372" width="18.42578125" style="183" customWidth="1"/>
    <col min="5373" max="5373" width="10.140625" style="183" customWidth="1"/>
    <col min="5374" max="5374" width="15.5703125" style="183" customWidth="1"/>
    <col min="5375" max="5375" width="16" style="183" customWidth="1"/>
    <col min="5376" max="5376" width="7" style="183" customWidth="1"/>
    <col min="5377" max="5377" width="14.42578125" style="183" customWidth="1"/>
    <col min="5378" max="5378" width="11" style="183" customWidth="1"/>
    <col min="5379" max="5380" width="13.85546875" style="183" customWidth="1"/>
    <col min="5381" max="5381" width="12.140625" style="183" customWidth="1"/>
    <col min="5382" max="5382" width="13.85546875" style="183" customWidth="1"/>
    <col min="5383" max="5383" width="11.5703125" style="183" customWidth="1"/>
    <col min="5384" max="5384" width="15.140625" style="183" customWidth="1"/>
    <col min="5385" max="5385" width="13.85546875" style="183" customWidth="1"/>
    <col min="5386" max="5386" width="10.5703125" style="183" customWidth="1"/>
    <col min="5387" max="5387" width="13.85546875" style="183" customWidth="1"/>
    <col min="5388" max="5388" width="11.7109375" style="183" customWidth="1"/>
    <col min="5389" max="5389" width="0" style="183" hidden="1" customWidth="1"/>
    <col min="5390" max="5390" width="35.140625" style="183" customWidth="1"/>
    <col min="5391" max="5391" width="36.28515625" style="183" customWidth="1"/>
    <col min="5392" max="5624" width="9.140625" style="183"/>
    <col min="5625" max="5625" width="3.5703125" style="183" customWidth="1"/>
    <col min="5626" max="5626" width="25.7109375" style="183" customWidth="1"/>
    <col min="5627" max="5627" width="11.5703125" style="183" customWidth="1"/>
    <col min="5628" max="5628" width="18.42578125" style="183" customWidth="1"/>
    <col min="5629" max="5629" width="10.140625" style="183" customWidth="1"/>
    <col min="5630" max="5630" width="15.5703125" style="183" customWidth="1"/>
    <col min="5631" max="5631" width="16" style="183" customWidth="1"/>
    <col min="5632" max="5632" width="7" style="183" customWidth="1"/>
    <col min="5633" max="5633" width="14.42578125" style="183" customWidth="1"/>
    <col min="5634" max="5634" width="11" style="183" customWidth="1"/>
    <col min="5635" max="5636" width="13.85546875" style="183" customWidth="1"/>
    <col min="5637" max="5637" width="12.140625" style="183" customWidth="1"/>
    <col min="5638" max="5638" width="13.85546875" style="183" customWidth="1"/>
    <col min="5639" max="5639" width="11.5703125" style="183" customWidth="1"/>
    <col min="5640" max="5640" width="15.140625" style="183" customWidth="1"/>
    <col min="5641" max="5641" width="13.85546875" style="183" customWidth="1"/>
    <col min="5642" max="5642" width="10.5703125" style="183" customWidth="1"/>
    <col min="5643" max="5643" width="13.85546875" style="183" customWidth="1"/>
    <col min="5644" max="5644" width="11.7109375" style="183" customWidth="1"/>
    <col min="5645" max="5645" width="0" style="183" hidden="1" customWidth="1"/>
    <col min="5646" max="5646" width="35.140625" style="183" customWidth="1"/>
    <col min="5647" max="5647" width="36.28515625" style="183" customWidth="1"/>
    <col min="5648" max="5880" width="9.140625" style="183"/>
    <col min="5881" max="5881" width="3.5703125" style="183" customWidth="1"/>
    <col min="5882" max="5882" width="25.7109375" style="183" customWidth="1"/>
    <col min="5883" max="5883" width="11.5703125" style="183" customWidth="1"/>
    <col min="5884" max="5884" width="18.42578125" style="183" customWidth="1"/>
    <col min="5885" max="5885" width="10.140625" style="183" customWidth="1"/>
    <col min="5886" max="5886" width="15.5703125" style="183" customWidth="1"/>
    <col min="5887" max="5887" width="16" style="183" customWidth="1"/>
    <col min="5888" max="5888" width="7" style="183" customWidth="1"/>
    <col min="5889" max="5889" width="14.42578125" style="183" customWidth="1"/>
    <col min="5890" max="5890" width="11" style="183" customWidth="1"/>
    <col min="5891" max="5892" width="13.85546875" style="183" customWidth="1"/>
    <col min="5893" max="5893" width="12.140625" style="183" customWidth="1"/>
    <col min="5894" max="5894" width="13.85546875" style="183" customWidth="1"/>
    <col min="5895" max="5895" width="11.5703125" style="183" customWidth="1"/>
    <col min="5896" max="5896" width="15.140625" style="183" customWidth="1"/>
    <col min="5897" max="5897" width="13.85546875" style="183" customWidth="1"/>
    <col min="5898" max="5898" width="10.5703125" style="183" customWidth="1"/>
    <col min="5899" max="5899" width="13.85546875" style="183" customWidth="1"/>
    <col min="5900" max="5900" width="11.7109375" style="183" customWidth="1"/>
    <col min="5901" max="5901" width="0" style="183" hidden="1" customWidth="1"/>
    <col min="5902" max="5902" width="35.140625" style="183" customWidth="1"/>
    <col min="5903" max="5903" width="36.28515625" style="183" customWidth="1"/>
    <col min="5904" max="6136" width="9.140625" style="183"/>
    <col min="6137" max="6137" width="3.5703125" style="183" customWidth="1"/>
    <col min="6138" max="6138" width="25.7109375" style="183" customWidth="1"/>
    <col min="6139" max="6139" width="11.5703125" style="183" customWidth="1"/>
    <col min="6140" max="6140" width="18.42578125" style="183" customWidth="1"/>
    <col min="6141" max="6141" width="10.140625" style="183" customWidth="1"/>
    <col min="6142" max="6142" width="15.5703125" style="183" customWidth="1"/>
    <col min="6143" max="6143" width="16" style="183" customWidth="1"/>
    <col min="6144" max="6144" width="7" style="183" customWidth="1"/>
    <col min="6145" max="6145" width="14.42578125" style="183" customWidth="1"/>
    <col min="6146" max="6146" width="11" style="183" customWidth="1"/>
    <col min="6147" max="6148" width="13.85546875" style="183" customWidth="1"/>
    <col min="6149" max="6149" width="12.140625" style="183" customWidth="1"/>
    <col min="6150" max="6150" width="13.85546875" style="183" customWidth="1"/>
    <col min="6151" max="6151" width="11.5703125" style="183" customWidth="1"/>
    <col min="6152" max="6152" width="15.140625" style="183" customWidth="1"/>
    <col min="6153" max="6153" width="13.85546875" style="183" customWidth="1"/>
    <col min="6154" max="6154" width="10.5703125" style="183" customWidth="1"/>
    <col min="6155" max="6155" width="13.85546875" style="183" customWidth="1"/>
    <col min="6156" max="6156" width="11.7109375" style="183" customWidth="1"/>
    <col min="6157" max="6157" width="0" style="183" hidden="1" customWidth="1"/>
    <col min="6158" max="6158" width="35.140625" style="183" customWidth="1"/>
    <col min="6159" max="6159" width="36.28515625" style="183" customWidth="1"/>
    <col min="6160" max="6392" width="9.140625" style="183"/>
    <col min="6393" max="6393" width="3.5703125" style="183" customWidth="1"/>
    <col min="6394" max="6394" width="25.7109375" style="183" customWidth="1"/>
    <col min="6395" max="6395" width="11.5703125" style="183" customWidth="1"/>
    <col min="6396" max="6396" width="18.42578125" style="183" customWidth="1"/>
    <col min="6397" max="6397" width="10.140625" style="183" customWidth="1"/>
    <col min="6398" max="6398" width="15.5703125" style="183" customWidth="1"/>
    <col min="6399" max="6399" width="16" style="183" customWidth="1"/>
    <col min="6400" max="6400" width="7" style="183" customWidth="1"/>
    <col min="6401" max="6401" width="14.42578125" style="183" customWidth="1"/>
    <col min="6402" max="6402" width="11" style="183" customWidth="1"/>
    <col min="6403" max="6404" width="13.85546875" style="183" customWidth="1"/>
    <col min="6405" max="6405" width="12.140625" style="183" customWidth="1"/>
    <col min="6406" max="6406" width="13.85546875" style="183" customWidth="1"/>
    <col min="6407" max="6407" width="11.5703125" style="183" customWidth="1"/>
    <col min="6408" max="6408" width="15.140625" style="183" customWidth="1"/>
    <col min="6409" max="6409" width="13.85546875" style="183" customWidth="1"/>
    <col min="6410" max="6410" width="10.5703125" style="183" customWidth="1"/>
    <col min="6411" max="6411" width="13.85546875" style="183" customWidth="1"/>
    <col min="6412" max="6412" width="11.7109375" style="183" customWidth="1"/>
    <col min="6413" max="6413" width="0" style="183" hidden="1" customWidth="1"/>
    <col min="6414" max="6414" width="35.140625" style="183" customWidth="1"/>
    <col min="6415" max="6415" width="36.28515625" style="183" customWidth="1"/>
    <col min="6416" max="6648" width="9.140625" style="183"/>
    <col min="6649" max="6649" width="3.5703125" style="183" customWidth="1"/>
    <col min="6650" max="6650" width="25.7109375" style="183" customWidth="1"/>
    <col min="6651" max="6651" width="11.5703125" style="183" customWidth="1"/>
    <col min="6652" max="6652" width="18.42578125" style="183" customWidth="1"/>
    <col min="6653" max="6653" width="10.140625" style="183" customWidth="1"/>
    <col min="6654" max="6654" width="15.5703125" style="183" customWidth="1"/>
    <col min="6655" max="6655" width="16" style="183" customWidth="1"/>
    <col min="6656" max="6656" width="7" style="183" customWidth="1"/>
    <col min="6657" max="6657" width="14.42578125" style="183" customWidth="1"/>
    <col min="6658" max="6658" width="11" style="183" customWidth="1"/>
    <col min="6659" max="6660" width="13.85546875" style="183" customWidth="1"/>
    <col min="6661" max="6661" width="12.140625" style="183" customWidth="1"/>
    <col min="6662" max="6662" width="13.85546875" style="183" customWidth="1"/>
    <col min="6663" max="6663" width="11.5703125" style="183" customWidth="1"/>
    <col min="6664" max="6664" width="15.140625" style="183" customWidth="1"/>
    <col min="6665" max="6665" width="13.85546875" style="183" customWidth="1"/>
    <col min="6666" max="6666" width="10.5703125" style="183" customWidth="1"/>
    <col min="6667" max="6667" width="13.85546875" style="183" customWidth="1"/>
    <col min="6668" max="6668" width="11.7109375" style="183" customWidth="1"/>
    <col min="6669" max="6669" width="0" style="183" hidden="1" customWidth="1"/>
    <col min="6670" max="6670" width="35.140625" style="183" customWidth="1"/>
    <col min="6671" max="6671" width="36.28515625" style="183" customWidth="1"/>
    <col min="6672" max="6904" width="9.140625" style="183"/>
    <col min="6905" max="6905" width="3.5703125" style="183" customWidth="1"/>
    <col min="6906" max="6906" width="25.7109375" style="183" customWidth="1"/>
    <col min="6907" max="6907" width="11.5703125" style="183" customWidth="1"/>
    <col min="6908" max="6908" width="18.42578125" style="183" customWidth="1"/>
    <col min="6909" max="6909" width="10.140625" style="183" customWidth="1"/>
    <col min="6910" max="6910" width="15.5703125" style="183" customWidth="1"/>
    <col min="6911" max="6911" width="16" style="183" customWidth="1"/>
    <col min="6912" max="6912" width="7" style="183" customWidth="1"/>
    <col min="6913" max="6913" width="14.42578125" style="183" customWidth="1"/>
    <col min="6914" max="6914" width="11" style="183" customWidth="1"/>
    <col min="6915" max="6916" width="13.85546875" style="183" customWidth="1"/>
    <col min="6917" max="6917" width="12.140625" style="183" customWidth="1"/>
    <col min="6918" max="6918" width="13.85546875" style="183" customWidth="1"/>
    <col min="6919" max="6919" width="11.5703125" style="183" customWidth="1"/>
    <col min="6920" max="6920" width="15.140625" style="183" customWidth="1"/>
    <col min="6921" max="6921" width="13.85546875" style="183" customWidth="1"/>
    <col min="6922" max="6922" width="10.5703125" style="183" customWidth="1"/>
    <col min="6923" max="6923" width="13.85546875" style="183" customWidth="1"/>
    <col min="6924" max="6924" width="11.7109375" style="183" customWidth="1"/>
    <col min="6925" max="6925" width="0" style="183" hidden="1" customWidth="1"/>
    <col min="6926" max="6926" width="35.140625" style="183" customWidth="1"/>
    <col min="6927" max="6927" width="36.28515625" style="183" customWidth="1"/>
    <col min="6928" max="7160" width="9.140625" style="183"/>
    <col min="7161" max="7161" width="3.5703125" style="183" customWidth="1"/>
    <col min="7162" max="7162" width="25.7109375" style="183" customWidth="1"/>
    <col min="7163" max="7163" width="11.5703125" style="183" customWidth="1"/>
    <col min="7164" max="7164" width="18.42578125" style="183" customWidth="1"/>
    <col min="7165" max="7165" width="10.140625" style="183" customWidth="1"/>
    <col min="7166" max="7166" width="15.5703125" style="183" customWidth="1"/>
    <col min="7167" max="7167" width="16" style="183" customWidth="1"/>
    <col min="7168" max="7168" width="7" style="183" customWidth="1"/>
    <col min="7169" max="7169" width="14.42578125" style="183" customWidth="1"/>
    <col min="7170" max="7170" width="11" style="183" customWidth="1"/>
    <col min="7171" max="7172" width="13.85546875" style="183" customWidth="1"/>
    <col min="7173" max="7173" width="12.140625" style="183" customWidth="1"/>
    <col min="7174" max="7174" width="13.85546875" style="183" customWidth="1"/>
    <col min="7175" max="7175" width="11.5703125" style="183" customWidth="1"/>
    <col min="7176" max="7176" width="15.140625" style="183" customWidth="1"/>
    <col min="7177" max="7177" width="13.85546875" style="183" customWidth="1"/>
    <col min="7178" max="7178" width="10.5703125" style="183" customWidth="1"/>
    <col min="7179" max="7179" width="13.85546875" style="183" customWidth="1"/>
    <col min="7180" max="7180" width="11.7109375" style="183" customWidth="1"/>
    <col min="7181" max="7181" width="0" style="183" hidden="1" customWidth="1"/>
    <col min="7182" max="7182" width="35.140625" style="183" customWidth="1"/>
    <col min="7183" max="7183" width="36.28515625" style="183" customWidth="1"/>
    <col min="7184" max="7416" width="9.140625" style="183"/>
    <col min="7417" max="7417" width="3.5703125" style="183" customWidth="1"/>
    <col min="7418" max="7418" width="25.7109375" style="183" customWidth="1"/>
    <col min="7419" max="7419" width="11.5703125" style="183" customWidth="1"/>
    <col min="7420" max="7420" width="18.42578125" style="183" customWidth="1"/>
    <col min="7421" max="7421" width="10.140625" style="183" customWidth="1"/>
    <col min="7422" max="7422" width="15.5703125" style="183" customWidth="1"/>
    <col min="7423" max="7423" width="16" style="183" customWidth="1"/>
    <col min="7424" max="7424" width="7" style="183" customWidth="1"/>
    <col min="7425" max="7425" width="14.42578125" style="183" customWidth="1"/>
    <col min="7426" max="7426" width="11" style="183" customWidth="1"/>
    <col min="7427" max="7428" width="13.85546875" style="183" customWidth="1"/>
    <col min="7429" max="7429" width="12.140625" style="183" customWidth="1"/>
    <col min="7430" max="7430" width="13.85546875" style="183" customWidth="1"/>
    <col min="7431" max="7431" width="11.5703125" style="183" customWidth="1"/>
    <col min="7432" max="7432" width="15.140625" style="183" customWidth="1"/>
    <col min="7433" max="7433" width="13.85546875" style="183" customWidth="1"/>
    <col min="7434" max="7434" width="10.5703125" style="183" customWidth="1"/>
    <col min="7435" max="7435" width="13.85546875" style="183" customWidth="1"/>
    <col min="7436" max="7436" width="11.7109375" style="183" customWidth="1"/>
    <col min="7437" max="7437" width="0" style="183" hidden="1" customWidth="1"/>
    <col min="7438" max="7438" width="35.140625" style="183" customWidth="1"/>
    <col min="7439" max="7439" width="36.28515625" style="183" customWidth="1"/>
    <col min="7440" max="7672" width="9.140625" style="183"/>
    <col min="7673" max="7673" width="3.5703125" style="183" customWidth="1"/>
    <col min="7674" max="7674" width="25.7109375" style="183" customWidth="1"/>
    <col min="7675" max="7675" width="11.5703125" style="183" customWidth="1"/>
    <col min="7676" max="7676" width="18.42578125" style="183" customWidth="1"/>
    <col min="7677" max="7677" width="10.140625" style="183" customWidth="1"/>
    <col min="7678" max="7678" width="15.5703125" style="183" customWidth="1"/>
    <col min="7679" max="7679" width="16" style="183" customWidth="1"/>
    <col min="7680" max="7680" width="7" style="183" customWidth="1"/>
    <col min="7681" max="7681" width="14.42578125" style="183" customWidth="1"/>
    <col min="7682" max="7682" width="11" style="183" customWidth="1"/>
    <col min="7683" max="7684" width="13.85546875" style="183" customWidth="1"/>
    <col min="7685" max="7685" width="12.140625" style="183" customWidth="1"/>
    <col min="7686" max="7686" width="13.85546875" style="183" customWidth="1"/>
    <col min="7687" max="7687" width="11.5703125" style="183" customWidth="1"/>
    <col min="7688" max="7688" width="15.140625" style="183" customWidth="1"/>
    <col min="7689" max="7689" width="13.85546875" style="183" customWidth="1"/>
    <col min="7690" max="7690" width="10.5703125" style="183" customWidth="1"/>
    <col min="7691" max="7691" width="13.85546875" style="183" customWidth="1"/>
    <col min="7692" max="7692" width="11.7109375" style="183" customWidth="1"/>
    <col min="7693" max="7693" width="0" style="183" hidden="1" customWidth="1"/>
    <col min="7694" max="7694" width="35.140625" style="183" customWidth="1"/>
    <col min="7695" max="7695" width="36.28515625" style="183" customWidth="1"/>
    <col min="7696" max="7928" width="9.140625" style="183"/>
    <col min="7929" max="7929" width="3.5703125" style="183" customWidth="1"/>
    <col min="7930" max="7930" width="25.7109375" style="183" customWidth="1"/>
    <col min="7931" max="7931" width="11.5703125" style="183" customWidth="1"/>
    <col min="7932" max="7932" width="18.42578125" style="183" customWidth="1"/>
    <col min="7933" max="7933" width="10.140625" style="183" customWidth="1"/>
    <col min="7934" max="7934" width="15.5703125" style="183" customWidth="1"/>
    <col min="7935" max="7935" width="16" style="183" customWidth="1"/>
    <col min="7936" max="7936" width="7" style="183" customWidth="1"/>
    <col min="7937" max="7937" width="14.42578125" style="183" customWidth="1"/>
    <col min="7938" max="7938" width="11" style="183" customWidth="1"/>
    <col min="7939" max="7940" width="13.85546875" style="183" customWidth="1"/>
    <col min="7941" max="7941" width="12.140625" style="183" customWidth="1"/>
    <col min="7942" max="7942" width="13.85546875" style="183" customWidth="1"/>
    <col min="7943" max="7943" width="11.5703125" style="183" customWidth="1"/>
    <col min="7944" max="7944" width="15.140625" style="183" customWidth="1"/>
    <col min="7945" max="7945" width="13.85546875" style="183" customWidth="1"/>
    <col min="7946" max="7946" width="10.5703125" style="183" customWidth="1"/>
    <col min="7947" max="7947" width="13.85546875" style="183" customWidth="1"/>
    <col min="7948" max="7948" width="11.7109375" style="183" customWidth="1"/>
    <col min="7949" max="7949" width="0" style="183" hidden="1" customWidth="1"/>
    <col min="7950" max="7950" width="35.140625" style="183" customWidth="1"/>
    <col min="7951" max="7951" width="36.28515625" style="183" customWidth="1"/>
    <col min="7952" max="8184" width="9.140625" style="183"/>
    <col min="8185" max="8185" width="3.5703125" style="183" customWidth="1"/>
    <col min="8186" max="8186" width="25.7109375" style="183" customWidth="1"/>
    <col min="8187" max="8187" width="11.5703125" style="183" customWidth="1"/>
    <col min="8188" max="8188" width="18.42578125" style="183" customWidth="1"/>
    <col min="8189" max="8189" width="10.140625" style="183" customWidth="1"/>
    <col min="8190" max="8190" width="15.5703125" style="183" customWidth="1"/>
    <col min="8191" max="8191" width="16" style="183" customWidth="1"/>
    <col min="8192" max="8192" width="7" style="183" customWidth="1"/>
    <col min="8193" max="8193" width="14.42578125" style="183" customWidth="1"/>
    <col min="8194" max="8194" width="11" style="183" customWidth="1"/>
    <col min="8195" max="8196" width="13.85546875" style="183" customWidth="1"/>
    <col min="8197" max="8197" width="12.140625" style="183" customWidth="1"/>
    <col min="8198" max="8198" width="13.85546875" style="183" customWidth="1"/>
    <col min="8199" max="8199" width="11.5703125" style="183" customWidth="1"/>
    <col min="8200" max="8200" width="15.140625" style="183" customWidth="1"/>
    <col min="8201" max="8201" width="13.85546875" style="183" customWidth="1"/>
    <col min="8202" max="8202" width="10.5703125" style="183" customWidth="1"/>
    <col min="8203" max="8203" width="13.85546875" style="183" customWidth="1"/>
    <col min="8204" max="8204" width="11.7109375" style="183" customWidth="1"/>
    <col min="8205" max="8205" width="0" style="183" hidden="1" customWidth="1"/>
    <col min="8206" max="8206" width="35.140625" style="183" customWidth="1"/>
    <col min="8207" max="8207" width="36.28515625" style="183" customWidth="1"/>
    <col min="8208" max="8440" width="9.140625" style="183"/>
    <col min="8441" max="8441" width="3.5703125" style="183" customWidth="1"/>
    <col min="8442" max="8442" width="25.7109375" style="183" customWidth="1"/>
    <col min="8443" max="8443" width="11.5703125" style="183" customWidth="1"/>
    <col min="8444" max="8444" width="18.42578125" style="183" customWidth="1"/>
    <col min="8445" max="8445" width="10.140625" style="183" customWidth="1"/>
    <col min="8446" max="8446" width="15.5703125" style="183" customWidth="1"/>
    <col min="8447" max="8447" width="16" style="183" customWidth="1"/>
    <col min="8448" max="8448" width="7" style="183" customWidth="1"/>
    <col min="8449" max="8449" width="14.42578125" style="183" customWidth="1"/>
    <col min="8450" max="8450" width="11" style="183" customWidth="1"/>
    <col min="8451" max="8452" width="13.85546875" style="183" customWidth="1"/>
    <col min="8453" max="8453" width="12.140625" style="183" customWidth="1"/>
    <col min="8454" max="8454" width="13.85546875" style="183" customWidth="1"/>
    <col min="8455" max="8455" width="11.5703125" style="183" customWidth="1"/>
    <col min="8456" max="8456" width="15.140625" style="183" customWidth="1"/>
    <col min="8457" max="8457" width="13.85546875" style="183" customWidth="1"/>
    <col min="8458" max="8458" width="10.5703125" style="183" customWidth="1"/>
    <col min="8459" max="8459" width="13.85546875" style="183" customWidth="1"/>
    <col min="8460" max="8460" width="11.7109375" style="183" customWidth="1"/>
    <col min="8461" max="8461" width="0" style="183" hidden="1" customWidth="1"/>
    <col min="8462" max="8462" width="35.140625" style="183" customWidth="1"/>
    <col min="8463" max="8463" width="36.28515625" style="183" customWidth="1"/>
    <col min="8464" max="8696" width="9.140625" style="183"/>
    <col min="8697" max="8697" width="3.5703125" style="183" customWidth="1"/>
    <col min="8698" max="8698" width="25.7109375" style="183" customWidth="1"/>
    <col min="8699" max="8699" width="11.5703125" style="183" customWidth="1"/>
    <col min="8700" max="8700" width="18.42578125" style="183" customWidth="1"/>
    <col min="8701" max="8701" width="10.140625" style="183" customWidth="1"/>
    <col min="8702" max="8702" width="15.5703125" style="183" customWidth="1"/>
    <col min="8703" max="8703" width="16" style="183" customWidth="1"/>
    <col min="8704" max="8704" width="7" style="183" customWidth="1"/>
    <col min="8705" max="8705" width="14.42578125" style="183" customWidth="1"/>
    <col min="8706" max="8706" width="11" style="183" customWidth="1"/>
    <col min="8707" max="8708" width="13.85546875" style="183" customWidth="1"/>
    <col min="8709" max="8709" width="12.140625" style="183" customWidth="1"/>
    <col min="8710" max="8710" width="13.85546875" style="183" customWidth="1"/>
    <col min="8711" max="8711" width="11.5703125" style="183" customWidth="1"/>
    <col min="8712" max="8712" width="15.140625" style="183" customWidth="1"/>
    <col min="8713" max="8713" width="13.85546875" style="183" customWidth="1"/>
    <col min="8714" max="8714" width="10.5703125" style="183" customWidth="1"/>
    <col min="8715" max="8715" width="13.85546875" style="183" customWidth="1"/>
    <col min="8716" max="8716" width="11.7109375" style="183" customWidth="1"/>
    <col min="8717" max="8717" width="0" style="183" hidden="1" customWidth="1"/>
    <col min="8718" max="8718" width="35.140625" style="183" customWidth="1"/>
    <col min="8719" max="8719" width="36.28515625" style="183" customWidth="1"/>
    <col min="8720" max="8952" width="9.140625" style="183"/>
    <col min="8953" max="8953" width="3.5703125" style="183" customWidth="1"/>
    <col min="8954" max="8954" width="25.7109375" style="183" customWidth="1"/>
    <col min="8955" max="8955" width="11.5703125" style="183" customWidth="1"/>
    <col min="8956" max="8956" width="18.42578125" style="183" customWidth="1"/>
    <col min="8957" max="8957" width="10.140625" style="183" customWidth="1"/>
    <col min="8958" max="8958" width="15.5703125" style="183" customWidth="1"/>
    <col min="8959" max="8959" width="16" style="183" customWidth="1"/>
    <col min="8960" max="8960" width="7" style="183" customWidth="1"/>
    <col min="8961" max="8961" width="14.42578125" style="183" customWidth="1"/>
    <col min="8962" max="8962" width="11" style="183" customWidth="1"/>
    <col min="8963" max="8964" width="13.85546875" style="183" customWidth="1"/>
    <col min="8965" max="8965" width="12.140625" style="183" customWidth="1"/>
    <col min="8966" max="8966" width="13.85546875" style="183" customWidth="1"/>
    <col min="8967" max="8967" width="11.5703125" style="183" customWidth="1"/>
    <col min="8968" max="8968" width="15.140625" style="183" customWidth="1"/>
    <col min="8969" max="8969" width="13.85546875" style="183" customWidth="1"/>
    <col min="8970" max="8970" width="10.5703125" style="183" customWidth="1"/>
    <col min="8971" max="8971" width="13.85546875" style="183" customWidth="1"/>
    <col min="8972" max="8972" width="11.7109375" style="183" customWidth="1"/>
    <col min="8973" max="8973" width="0" style="183" hidden="1" customWidth="1"/>
    <col min="8974" max="8974" width="35.140625" style="183" customWidth="1"/>
    <col min="8975" max="8975" width="36.28515625" style="183" customWidth="1"/>
    <col min="8976" max="9208" width="9.140625" style="183"/>
    <col min="9209" max="9209" width="3.5703125" style="183" customWidth="1"/>
    <col min="9210" max="9210" width="25.7109375" style="183" customWidth="1"/>
    <col min="9211" max="9211" width="11.5703125" style="183" customWidth="1"/>
    <col min="9212" max="9212" width="18.42578125" style="183" customWidth="1"/>
    <col min="9213" max="9213" width="10.140625" style="183" customWidth="1"/>
    <col min="9214" max="9214" width="15.5703125" style="183" customWidth="1"/>
    <col min="9215" max="9215" width="16" style="183" customWidth="1"/>
    <col min="9216" max="9216" width="7" style="183" customWidth="1"/>
    <col min="9217" max="9217" width="14.42578125" style="183" customWidth="1"/>
    <col min="9218" max="9218" width="11" style="183" customWidth="1"/>
    <col min="9219" max="9220" width="13.85546875" style="183" customWidth="1"/>
    <col min="9221" max="9221" width="12.140625" style="183" customWidth="1"/>
    <col min="9222" max="9222" width="13.85546875" style="183" customWidth="1"/>
    <col min="9223" max="9223" width="11.5703125" style="183" customWidth="1"/>
    <col min="9224" max="9224" width="15.140625" style="183" customWidth="1"/>
    <col min="9225" max="9225" width="13.85546875" style="183" customWidth="1"/>
    <col min="9226" max="9226" width="10.5703125" style="183" customWidth="1"/>
    <col min="9227" max="9227" width="13.85546875" style="183" customWidth="1"/>
    <col min="9228" max="9228" width="11.7109375" style="183" customWidth="1"/>
    <col min="9229" max="9229" width="0" style="183" hidden="1" customWidth="1"/>
    <col min="9230" max="9230" width="35.140625" style="183" customWidth="1"/>
    <col min="9231" max="9231" width="36.28515625" style="183" customWidth="1"/>
    <col min="9232" max="9464" width="9.140625" style="183"/>
    <col min="9465" max="9465" width="3.5703125" style="183" customWidth="1"/>
    <col min="9466" max="9466" width="25.7109375" style="183" customWidth="1"/>
    <col min="9467" max="9467" width="11.5703125" style="183" customWidth="1"/>
    <col min="9468" max="9468" width="18.42578125" style="183" customWidth="1"/>
    <col min="9469" max="9469" width="10.140625" style="183" customWidth="1"/>
    <col min="9470" max="9470" width="15.5703125" style="183" customWidth="1"/>
    <col min="9471" max="9471" width="16" style="183" customWidth="1"/>
    <col min="9472" max="9472" width="7" style="183" customWidth="1"/>
    <col min="9473" max="9473" width="14.42578125" style="183" customWidth="1"/>
    <col min="9474" max="9474" width="11" style="183" customWidth="1"/>
    <col min="9475" max="9476" width="13.85546875" style="183" customWidth="1"/>
    <col min="9477" max="9477" width="12.140625" style="183" customWidth="1"/>
    <col min="9478" max="9478" width="13.85546875" style="183" customWidth="1"/>
    <col min="9479" max="9479" width="11.5703125" style="183" customWidth="1"/>
    <col min="9480" max="9480" width="15.140625" style="183" customWidth="1"/>
    <col min="9481" max="9481" width="13.85546875" style="183" customWidth="1"/>
    <col min="9482" max="9482" width="10.5703125" style="183" customWidth="1"/>
    <col min="9483" max="9483" width="13.85546875" style="183" customWidth="1"/>
    <col min="9484" max="9484" width="11.7109375" style="183" customWidth="1"/>
    <col min="9485" max="9485" width="0" style="183" hidden="1" customWidth="1"/>
    <col min="9486" max="9486" width="35.140625" style="183" customWidth="1"/>
    <col min="9487" max="9487" width="36.28515625" style="183" customWidth="1"/>
    <col min="9488" max="9720" width="9.140625" style="183"/>
    <col min="9721" max="9721" width="3.5703125" style="183" customWidth="1"/>
    <col min="9722" max="9722" width="25.7109375" style="183" customWidth="1"/>
    <col min="9723" max="9723" width="11.5703125" style="183" customWidth="1"/>
    <col min="9724" max="9724" width="18.42578125" style="183" customWidth="1"/>
    <col min="9725" max="9725" width="10.140625" style="183" customWidth="1"/>
    <col min="9726" max="9726" width="15.5703125" style="183" customWidth="1"/>
    <col min="9727" max="9727" width="16" style="183" customWidth="1"/>
    <col min="9728" max="9728" width="7" style="183" customWidth="1"/>
    <col min="9729" max="9729" width="14.42578125" style="183" customWidth="1"/>
    <col min="9730" max="9730" width="11" style="183" customWidth="1"/>
    <col min="9731" max="9732" width="13.85546875" style="183" customWidth="1"/>
    <col min="9733" max="9733" width="12.140625" style="183" customWidth="1"/>
    <col min="9734" max="9734" width="13.85546875" style="183" customWidth="1"/>
    <col min="9735" max="9735" width="11.5703125" style="183" customWidth="1"/>
    <col min="9736" max="9736" width="15.140625" style="183" customWidth="1"/>
    <col min="9737" max="9737" width="13.85546875" style="183" customWidth="1"/>
    <col min="9738" max="9738" width="10.5703125" style="183" customWidth="1"/>
    <col min="9739" max="9739" width="13.85546875" style="183" customWidth="1"/>
    <col min="9740" max="9740" width="11.7109375" style="183" customWidth="1"/>
    <col min="9741" max="9741" width="0" style="183" hidden="1" customWidth="1"/>
    <col min="9742" max="9742" width="35.140625" style="183" customWidth="1"/>
    <col min="9743" max="9743" width="36.28515625" style="183" customWidth="1"/>
    <col min="9744" max="9976" width="9.140625" style="183"/>
    <col min="9977" max="9977" width="3.5703125" style="183" customWidth="1"/>
    <col min="9978" max="9978" width="25.7109375" style="183" customWidth="1"/>
    <col min="9979" max="9979" width="11.5703125" style="183" customWidth="1"/>
    <col min="9980" max="9980" width="18.42578125" style="183" customWidth="1"/>
    <col min="9981" max="9981" width="10.140625" style="183" customWidth="1"/>
    <col min="9982" max="9982" width="15.5703125" style="183" customWidth="1"/>
    <col min="9983" max="9983" width="16" style="183" customWidth="1"/>
    <col min="9984" max="9984" width="7" style="183" customWidth="1"/>
    <col min="9985" max="9985" width="14.42578125" style="183" customWidth="1"/>
    <col min="9986" max="9986" width="11" style="183" customWidth="1"/>
    <col min="9987" max="9988" width="13.85546875" style="183" customWidth="1"/>
    <col min="9989" max="9989" width="12.140625" style="183" customWidth="1"/>
    <col min="9990" max="9990" width="13.85546875" style="183" customWidth="1"/>
    <col min="9991" max="9991" width="11.5703125" style="183" customWidth="1"/>
    <col min="9992" max="9992" width="15.140625" style="183" customWidth="1"/>
    <col min="9993" max="9993" width="13.85546875" style="183" customWidth="1"/>
    <col min="9994" max="9994" width="10.5703125" style="183" customWidth="1"/>
    <col min="9995" max="9995" width="13.85546875" style="183" customWidth="1"/>
    <col min="9996" max="9996" width="11.7109375" style="183" customWidth="1"/>
    <col min="9997" max="9997" width="0" style="183" hidden="1" customWidth="1"/>
    <col min="9998" max="9998" width="35.140625" style="183" customWidth="1"/>
    <col min="9999" max="9999" width="36.28515625" style="183" customWidth="1"/>
    <col min="10000" max="10232" width="9.140625" style="183"/>
    <col min="10233" max="10233" width="3.5703125" style="183" customWidth="1"/>
    <col min="10234" max="10234" width="25.7109375" style="183" customWidth="1"/>
    <col min="10235" max="10235" width="11.5703125" style="183" customWidth="1"/>
    <col min="10236" max="10236" width="18.42578125" style="183" customWidth="1"/>
    <col min="10237" max="10237" width="10.140625" style="183" customWidth="1"/>
    <col min="10238" max="10238" width="15.5703125" style="183" customWidth="1"/>
    <col min="10239" max="10239" width="16" style="183" customWidth="1"/>
    <col min="10240" max="10240" width="7" style="183" customWidth="1"/>
    <col min="10241" max="10241" width="14.42578125" style="183" customWidth="1"/>
    <col min="10242" max="10242" width="11" style="183" customWidth="1"/>
    <col min="10243" max="10244" width="13.85546875" style="183" customWidth="1"/>
    <col min="10245" max="10245" width="12.140625" style="183" customWidth="1"/>
    <col min="10246" max="10246" width="13.85546875" style="183" customWidth="1"/>
    <col min="10247" max="10247" width="11.5703125" style="183" customWidth="1"/>
    <col min="10248" max="10248" width="15.140625" style="183" customWidth="1"/>
    <col min="10249" max="10249" width="13.85546875" style="183" customWidth="1"/>
    <col min="10250" max="10250" width="10.5703125" style="183" customWidth="1"/>
    <col min="10251" max="10251" width="13.85546875" style="183" customWidth="1"/>
    <col min="10252" max="10252" width="11.7109375" style="183" customWidth="1"/>
    <col min="10253" max="10253" width="0" style="183" hidden="1" customWidth="1"/>
    <col min="10254" max="10254" width="35.140625" style="183" customWidth="1"/>
    <col min="10255" max="10255" width="36.28515625" style="183" customWidth="1"/>
    <col min="10256" max="10488" width="9.140625" style="183"/>
    <col min="10489" max="10489" width="3.5703125" style="183" customWidth="1"/>
    <col min="10490" max="10490" width="25.7109375" style="183" customWidth="1"/>
    <col min="10491" max="10491" width="11.5703125" style="183" customWidth="1"/>
    <col min="10492" max="10492" width="18.42578125" style="183" customWidth="1"/>
    <col min="10493" max="10493" width="10.140625" style="183" customWidth="1"/>
    <col min="10494" max="10494" width="15.5703125" style="183" customWidth="1"/>
    <col min="10495" max="10495" width="16" style="183" customWidth="1"/>
    <col min="10496" max="10496" width="7" style="183" customWidth="1"/>
    <col min="10497" max="10497" width="14.42578125" style="183" customWidth="1"/>
    <col min="10498" max="10498" width="11" style="183" customWidth="1"/>
    <col min="10499" max="10500" width="13.85546875" style="183" customWidth="1"/>
    <col min="10501" max="10501" width="12.140625" style="183" customWidth="1"/>
    <col min="10502" max="10502" width="13.85546875" style="183" customWidth="1"/>
    <col min="10503" max="10503" width="11.5703125" style="183" customWidth="1"/>
    <col min="10504" max="10504" width="15.140625" style="183" customWidth="1"/>
    <col min="10505" max="10505" width="13.85546875" style="183" customWidth="1"/>
    <col min="10506" max="10506" width="10.5703125" style="183" customWidth="1"/>
    <col min="10507" max="10507" width="13.85546875" style="183" customWidth="1"/>
    <col min="10508" max="10508" width="11.7109375" style="183" customWidth="1"/>
    <col min="10509" max="10509" width="0" style="183" hidden="1" customWidth="1"/>
    <col min="10510" max="10510" width="35.140625" style="183" customWidth="1"/>
    <col min="10511" max="10511" width="36.28515625" style="183" customWidth="1"/>
    <col min="10512" max="10744" width="9.140625" style="183"/>
    <col min="10745" max="10745" width="3.5703125" style="183" customWidth="1"/>
    <col min="10746" max="10746" width="25.7109375" style="183" customWidth="1"/>
    <col min="10747" max="10747" width="11.5703125" style="183" customWidth="1"/>
    <col min="10748" max="10748" width="18.42578125" style="183" customWidth="1"/>
    <col min="10749" max="10749" width="10.140625" style="183" customWidth="1"/>
    <col min="10750" max="10750" width="15.5703125" style="183" customWidth="1"/>
    <col min="10751" max="10751" width="16" style="183" customWidth="1"/>
    <col min="10752" max="10752" width="7" style="183" customWidth="1"/>
    <col min="10753" max="10753" width="14.42578125" style="183" customWidth="1"/>
    <col min="10754" max="10754" width="11" style="183" customWidth="1"/>
    <col min="10755" max="10756" width="13.85546875" style="183" customWidth="1"/>
    <col min="10757" max="10757" width="12.140625" style="183" customWidth="1"/>
    <col min="10758" max="10758" width="13.85546875" style="183" customWidth="1"/>
    <col min="10759" max="10759" width="11.5703125" style="183" customWidth="1"/>
    <col min="10760" max="10760" width="15.140625" style="183" customWidth="1"/>
    <col min="10761" max="10761" width="13.85546875" style="183" customWidth="1"/>
    <col min="10762" max="10762" width="10.5703125" style="183" customWidth="1"/>
    <col min="10763" max="10763" width="13.85546875" style="183" customWidth="1"/>
    <col min="10764" max="10764" width="11.7109375" style="183" customWidth="1"/>
    <col min="10765" max="10765" width="0" style="183" hidden="1" customWidth="1"/>
    <col min="10766" max="10766" width="35.140625" style="183" customWidth="1"/>
    <col min="10767" max="10767" width="36.28515625" style="183" customWidth="1"/>
    <col min="10768" max="11000" width="9.140625" style="183"/>
    <col min="11001" max="11001" width="3.5703125" style="183" customWidth="1"/>
    <col min="11002" max="11002" width="25.7109375" style="183" customWidth="1"/>
    <col min="11003" max="11003" width="11.5703125" style="183" customWidth="1"/>
    <col min="11004" max="11004" width="18.42578125" style="183" customWidth="1"/>
    <col min="11005" max="11005" width="10.140625" style="183" customWidth="1"/>
    <col min="11006" max="11006" width="15.5703125" style="183" customWidth="1"/>
    <col min="11007" max="11007" width="16" style="183" customWidth="1"/>
    <col min="11008" max="11008" width="7" style="183" customWidth="1"/>
    <col min="11009" max="11009" width="14.42578125" style="183" customWidth="1"/>
    <col min="11010" max="11010" width="11" style="183" customWidth="1"/>
    <col min="11011" max="11012" width="13.85546875" style="183" customWidth="1"/>
    <col min="11013" max="11013" width="12.140625" style="183" customWidth="1"/>
    <col min="11014" max="11014" width="13.85546875" style="183" customWidth="1"/>
    <col min="11015" max="11015" width="11.5703125" style="183" customWidth="1"/>
    <col min="11016" max="11016" width="15.140625" style="183" customWidth="1"/>
    <col min="11017" max="11017" width="13.85546875" style="183" customWidth="1"/>
    <col min="11018" max="11018" width="10.5703125" style="183" customWidth="1"/>
    <col min="11019" max="11019" width="13.85546875" style="183" customWidth="1"/>
    <col min="11020" max="11020" width="11.7109375" style="183" customWidth="1"/>
    <col min="11021" max="11021" width="0" style="183" hidden="1" customWidth="1"/>
    <col min="11022" max="11022" width="35.140625" style="183" customWidth="1"/>
    <col min="11023" max="11023" width="36.28515625" style="183" customWidth="1"/>
    <col min="11024" max="11256" width="9.140625" style="183"/>
    <col min="11257" max="11257" width="3.5703125" style="183" customWidth="1"/>
    <col min="11258" max="11258" width="25.7109375" style="183" customWidth="1"/>
    <col min="11259" max="11259" width="11.5703125" style="183" customWidth="1"/>
    <col min="11260" max="11260" width="18.42578125" style="183" customWidth="1"/>
    <col min="11261" max="11261" width="10.140625" style="183" customWidth="1"/>
    <col min="11262" max="11262" width="15.5703125" style="183" customWidth="1"/>
    <col min="11263" max="11263" width="16" style="183" customWidth="1"/>
    <col min="11264" max="11264" width="7" style="183" customWidth="1"/>
    <col min="11265" max="11265" width="14.42578125" style="183" customWidth="1"/>
    <col min="11266" max="11266" width="11" style="183" customWidth="1"/>
    <col min="11267" max="11268" width="13.85546875" style="183" customWidth="1"/>
    <col min="11269" max="11269" width="12.140625" style="183" customWidth="1"/>
    <col min="11270" max="11270" width="13.85546875" style="183" customWidth="1"/>
    <col min="11271" max="11271" width="11.5703125" style="183" customWidth="1"/>
    <col min="11272" max="11272" width="15.140625" style="183" customWidth="1"/>
    <col min="11273" max="11273" width="13.85546875" style="183" customWidth="1"/>
    <col min="11274" max="11274" width="10.5703125" style="183" customWidth="1"/>
    <col min="11275" max="11275" width="13.85546875" style="183" customWidth="1"/>
    <col min="11276" max="11276" width="11.7109375" style="183" customWidth="1"/>
    <col min="11277" max="11277" width="0" style="183" hidden="1" customWidth="1"/>
    <col min="11278" max="11278" width="35.140625" style="183" customWidth="1"/>
    <col min="11279" max="11279" width="36.28515625" style="183" customWidth="1"/>
    <col min="11280" max="11512" width="9.140625" style="183"/>
    <col min="11513" max="11513" width="3.5703125" style="183" customWidth="1"/>
    <col min="11514" max="11514" width="25.7109375" style="183" customWidth="1"/>
    <col min="11515" max="11515" width="11.5703125" style="183" customWidth="1"/>
    <col min="11516" max="11516" width="18.42578125" style="183" customWidth="1"/>
    <col min="11517" max="11517" width="10.140625" style="183" customWidth="1"/>
    <col min="11518" max="11518" width="15.5703125" style="183" customWidth="1"/>
    <col min="11519" max="11519" width="16" style="183" customWidth="1"/>
    <col min="11520" max="11520" width="7" style="183" customWidth="1"/>
    <col min="11521" max="11521" width="14.42578125" style="183" customWidth="1"/>
    <col min="11522" max="11522" width="11" style="183" customWidth="1"/>
    <col min="11523" max="11524" width="13.85546875" style="183" customWidth="1"/>
    <col min="11525" max="11525" width="12.140625" style="183" customWidth="1"/>
    <col min="11526" max="11526" width="13.85546875" style="183" customWidth="1"/>
    <col min="11527" max="11527" width="11.5703125" style="183" customWidth="1"/>
    <col min="11528" max="11528" width="15.140625" style="183" customWidth="1"/>
    <col min="11529" max="11529" width="13.85546875" style="183" customWidth="1"/>
    <col min="11530" max="11530" width="10.5703125" style="183" customWidth="1"/>
    <col min="11531" max="11531" width="13.85546875" style="183" customWidth="1"/>
    <col min="11532" max="11532" width="11.7109375" style="183" customWidth="1"/>
    <col min="11533" max="11533" width="0" style="183" hidden="1" customWidth="1"/>
    <col min="11534" max="11534" width="35.140625" style="183" customWidth="1"/>
    <col min="11535" max="11535" width="36.28515625" style="183" customWidth="1"/>
    <col min="11536" max="11768" width="9.140625" style="183"/>
    <col min="11769" max="11769" width="3.5703125" style="183" customWidth="1"/>
    <col min="11770" max="11770" width="25.7109375" style="183" customWidth="1"/>
    <col min="11771" max="11771" width="11.5703125" style="183" customWidth="1"/>
    <col min="11772" max="11772" width="18.42578125" style="183" customWidth="1"/>
    <col min="11773" max="11773" width="10.140625" style="183" customWidth="1"/>
    <col min="11774" max="11774" width="15.5703125" style="183" customWidth="1"/>
    <col min="11775" max="11775" width="16" style="183" customWidth="1"/>
    <col min="11776" max="11776" width="7" style="183" customWidth="1"/>
    <col min="11777" max="11777" width="14.42578125" style="183" customWidth="1"/>
    <col min="11778" max="11778" width="11" style="183" customWidth="1"/>
    <col min="11779" max="11780" width="13.85546875" style="183" customWidth="1"/>
    <col min="11781" max="11781" width="12.140625" style="183" customWidth="1"/>
    <col min="11782" max="11782" width="13.85546875" style="183" customWidth="1"/>
    <col min="11783" max="11783" width="11.5703125" style="183" customWidth="1"/>
    <col min="11784" max="11784" width="15.140625" style="183" customWidth="1"/>
    <col min="11785" max="11785" width="13.85546875" style="183" customWidth="1"/>
    <col min="11786" max="11786" width="10.5703125" style="183" customWidth="1"/>
    <col min="11787" max="11787" width="13.85546875" style="183" customWidth="1"/>
    <col min="11788" max="11788" width="11.7109375" style="183" customWidth="1"/>
    <col min="11789" max="11789" width="0" style="183" hidden="1" customWidth="1"/>
    <col min="11790" max="11790" width="35.140625" style="183" customWidth="1"/>
    <col min="11791" max="11791" width="36.28515625" style="183" customWidth="1"/>
    <col min="11792" max="12024" width="9.140625" style="183"/>
    <col min="12025" max="12025" width="3.5703125" style="183" customWidth="1"/>
    <col min="12026" max="12026" width="25.7109375" style="183" customWidth="1"/>
    <col min="12027" max="12027" width="11.5703125" style="183" customWidth="1"/>
    <col min="12028" max="12028" width="18.42578125" style="183" customWidth="1"/>
    <col min="12029" max="12029" width="10.140625" style="183" customWidth="1"/>
    <col min="12030" max="12030" width="15.5703125" style="183" customWidth="1"/>
    <col min="12031" max="12031" width="16" style="183" customWidth="1"/>
    <col min="12032" max="12032" width="7" style="183" customWidth="1"/>
    <col min="12033" max="12033" width="14.42578125" style="183" customWidth="1"/>
    <col min="12034" max="12034" width="11" style="183" customWidth="1"/>
    <col min="12035" max="12036" width="13.85546875" style="183" customWidth="1"/>
    <col min="12037" max="12037" width="12.140625" style="183" customWidth="1"/>
    <col min="12038" max="12038" width="13.85546875" style="183" customWidth="1"/>
    <col min="12039" max="12039" width="11.5703125" style="183" customWidth="1"/>
    <col min="12040" max="12040" width="15.140625" style="183" customWidth="1"/>
    <col min="12041" max="12041" width="13.85546875" style="183" customWidth="1"/>
    <col min="12042" max="12042" width="10.5703125" style="183" customWidth="1"/>
    <col min="12043" max="12043" width="13.85546875" style="183" customWidth="1"/>
    <col min="12044" max="12044" width="11.7109375" style="183" customWidth="1"/>
    <col min="12045" max="12045" width="0" style="183" hidden="1" customWidth="1"/>
    <col min="12046" max="12046" width="35.140625" style="183" customWidth="1"/>
    <col min="12047" max="12047" width="36.28515625" style="183" customWidth="1"/>
    <col min="12048" max="12280" width="9.140625" style="183"/>
    <col min="12281" max="12281" width="3.5703125" style="183" customWidth="1"/>
    <col min="12282" max="12282" width="25.7109375" style="183" customWidth="1"/>
    <col min="12283" max="12283" width="11.5703125" style="183" customWidth="1"/>
    <col min="12284" max="12284" width="18.42578125" style="183" customWidth="1"/>
    <col min="12285" max="12285" width="10.140625" style="183" customWidth="1"/>
    <col min="12286" max="12286" width="15.5703125" style="183" customWidth="1"/>
    <col min="12287" max="12287" width="16" style="183" customWidth="1"/>
    <col min="12288" max="12288" width="7" style="183" customWidth="1"/>
    <col min="12289" max="12289" width="14.42578125" style="183" customWidth="1"/>
    <col min="12290" max="12290" width="11" style="183" customWidth="1"/>
    <col min="12291" max="12292" width="13.85546875" style="183" customWidth="1"/>
    <col min="12293" max="12293" width="12.140625" style="183" customWidth="1"/>
    <col min="12294" max="12294" width="13.85546875" style="183" customWidth="1"/>
    <col min="12295" max="12295" width="11.5703125" style="183" customWidth="1"/>
    <col min="12296" max="12296" width="15.140625" style="183" customWidth="1"/>
    <col min="12297" max="12297" width="13.85546875" style="183" customWidth="1"/>
    <col min="12298" max="12298" width="10.5703125" style="183" customWidth="1"/>
    <col min="12299" max="12299" width="13.85546875" style="183" customWidth="1"/>
    <col min="12300" max="12300" width="11.7109375" style="183" customWidth="1"/>
    <col min="12301" max="12301" width="0" style="183" hidden="1" customWidth="1"/>
    <col min="12302" max="12302" width="35.140625" style="183" customWidth="1"/>
    <col min="12303" max="12303" width="36.28515625" style="183" customWidth="1"/>
    <col min="12304" max="12536" width="9.140625" style="183"/>
    <col min="12537" max="12537" width="3.5703125" style="183" customWidth="1"/>
    <col min="12538" max="12538" width="25.7109375" style="183" customWidth="1"/>
    <col min="12539" max="12539" width="11.5703125" style="183" customWidth="1"/>
    <col min="12540" max="12540" width="18.42578125" style="183" customWidth="1"/>
    <col min="12541" max="12541" width="10.140625" style="183" customWidth="1"/>
    <col min="12542" max="12542" width="15.5703125" style="183" customWidth="1"/>
    <col min="12543" max="12543" width="16" style="183" customWidth="1"/>
    <col min="12544" max="12544" width="7" style="183" customWidth="1"/>
    <col min="12545" max="12545" width="14.42578125" style="183" customWidth="1"/>
    <col min="12546" max="12546" width="11" style="183" customWidth="1"/>
    <col min="12547" max="12548" width="13.85546875" style="183" customWidth="1"/>
    <col min="12549" max="12549" width="12.140625" style="183" customWidth="1"/>
    <col min="12550" max="12550" width="13.85546875" style="183" customWidth="1"/>
    <col min="12551" max="12551" width="11.5703125" style="183" customWidth="1"/>
    <col min="12552" max="12552" width="15.140625" style="183" customWidth="1"/>
    <col min="12553" max="12553" width="13.85546875" style="183" customWidth="1"/>
    <col min="12554" max="12554" width="10.5703125" style="183" customWidth="1"/>
    <col min="12555" max="12555" width="13.85546875" style="183" customWidth="1"/>
    <col min="12556" max="12556" width="11.7109375" style="183" customWidth="1"/>
    <col min="12557" max="12557" width="0" style="183" hidden="1" customWidth="1"/>
    <col min="12558" max="12558" width="35.140625" style="183" customWidth="1"/>
    <col min="12559" max="12559" width="36.28515625" style="183" customWidth="1"/>
    <col min="12560" max="12792" width="9.140625" style="183"/>
    <col min="12793" max="12793" width="3.5703125" style="183" customWidth="1"/>
    <col min="12794" max="12794" width="25.7109375" style="183" customWidth="1"/>
    <col min="12795" max="12795" width="11.5703125" style="183" customWidth="1"/>
    <col min="12796" max="12796" width="18.42578125" style="183" customWidth="1"/>
    <col min="12797" max="12797" width="10.140625" style="183" customWidth="1"/>
    <col min="12798" max="12798" width="15.5703125" style="183" customWidth="1"/>
    <col min="12799" max="12799" width="16" style="183" customWidth="1"/>
    <col min="12800" max="12800" width="7" style="183" customWidth="1"/>
    <col min="12801" max="12801" width="14.42578125" style="183" customWidth="1"/>
    <col min="12802" max="12802" width="11" style="183" customWidth="1"/>
    <col min="12803" max="12804" width="13.85546875" style="183" customWidth="1"/>
    <col min="12805" max="12805" width="12.140625" style="183" customWidth="1"/>
    <col min="12806" max="12806" width="13.85546875" style="183" customWidth="1"/>
    <col min="12807" max="12807" width="11.5703125" style="183" customWidth="1"/>
    <col min="12808" max="12808" width="15.140625" style="183" customWidth="1"/>
    <col min="12809" max="12809" width="13.85546875" style="183" customWidth="1"/>
    <col min="12810" max="12810" width="10.5703125" style="183" customWidth="1"/>
    <col min="12811" max="12811" width="13.85546875" style="183" customWidth="1"/>
    <col min="12812" max="12812" width="11.7109375" style="183" customWidth="1"/>
    <col min="12813" max="12813" width="0" style="183" hidden="1" customWidth="1"/>
    <col min="12814" max="12814" width="35.140625" style="183" customWidth="1"/>
    <col min="12815" max="12815" width="36.28515625" style="183" customWidth="1"/>
    <col min="12816" max="13048" width="9.140625" style="183"/>
    <col min="13049" max="13049" width="3.5703125" style="183" customWidth="1"/>
    <col min="13050" max="13050" width="25.7109375" style="183" customWidth="1"/>
    <col min="13051" max="13051" width="11.5703125" style="183" customWidth="1"/>
    <col min="13052" max="13052" width="18.42578125" style="183" customWidth="1"/>
    <col min="13053" max="13053" width="10.140625" style="183" customWidth="1"/>
    <col min="13054" max="13054" width="15.5703125" style="183" customWidth="1"/>
    <col min="13055" max="13055" width="16" style="183" customWidth="1"/>
    <col min="13056" max="13056" width="7" style="183" customWidth="1"/>
    <col min="13057" max="13057" width="14.42578125" style="183" customWidth="1"/>
    <col min="13058" max="13058" width="11" style="183" customWidth="1"/>
    <col min="13059" max="13060" width="13.85546875" style="183" customWidth="1"/>
    <col min="13061" max="13061" width="12.140625" style="183" customWidth="1"/>
    <col min="13062" max="13062" width="13.85546875" style="183" customWidth="1"/>
    <col min="13063" max="13063" width="11.5703125" style="183" customWidth="1"/>
    <col min="13064" max="13064" width="15.140625" style="183" customWidth="1"/>
    <col min="13065" max="13065" width="13.85546875" style="183" customWidth="1"/>
    <col min="13066" max="13066" width="10.5703125" style="183" customWidth="1"/>
    <col min="13067" max="13067" width="13.85546875" style="183" customWidth="1"/>
    <col min="13068" max="13068" width="11.7109375" style="183" customWidth="1"/>
    <col min="13069" max="13069" width="0" style="183" hidden="1" customWidth="1"/>
    <col min="13070" max="13070" width="35.140625" style="183" customWidth="1"/>
    <col min="13071" max="13071" width="36.28515625" style="183" customWidth="1"/>
    <col min="13072" max="13304" width="9.140625" style="183"/>
    <col min="13305" max="13305" width="3.5703125" style="183" customWidth="1"/>
    <col min="13306" max="13306" width="25.7109375" style="183" customWidth="1"/>
    <col min="13307" max="13307" width="11.5703125" style="183" customWidth="1"/>
    <col min="13308" max="13308" width="18.42578125" style="183" customWidth="1"/>
    <col min="13309" max="13309" width="10.140625" style="183" customWidth="1"/>
    <col min="13310" max="13310" width="15.5703125" style="183" customWidth="1"/>
    <col min="13311" max="13311" width="16" style="183" customWidth="1"/>
    <col min="13312" max="13312" width="7" style="183" customWidth="1"/>
    <col min="13313" max="13313" width="14.42578125" style="183" customWidth="1"/>
    <col min="13314" max="13314" width="11" style="183" customWidth="1"/>
    <col min="13315" max="13316" width="13.85546875" style="183" customWidth="1"/>
    <col min="13317" max="13317" width="12.140625" style="183" customWidth="1"/>
    <col min="13318" max="13318" width="13.85546875" style="183" customWidth="1"/>
    <col min="13319" max="13319" width="11.5703125" style="183" customWidth="1"/>
    <col min="13320" max="13320" width="15.140625" style="183" customWidth="1"/>
    <col min="13321" max="13321" width="13.85546875" style="183" customWidth="1"/>
    <col min="13322" max="13322" width="10.5703125" style="183" customWidth="1"/>
    <col min="13323" max="13323" width="13.85546875" style="183" customWidth="1"/>
    <col min="13324" max="13324" width="11.7109375" style="183" customWidth="1"/>
    <col min="13325" max="13325" width="0" style="183" hidden="1" customWidth="1"/>
    <col min="13326" max="13326" width="35.140625" style="183" customWidth="1"/>
    <col min="13327" max="13327" width="36.28515625" style="183" customWidth="1"/>
    <col min="13328" max="13560" width="9.140625" style="183"/>
    <col min="13561" max="13561" width="3.5703125" style="183" customWidth="1"/>
    <col min="13562" max="13562" width="25.7109375" style="183" customWidth="1"/>
    <col min="13563" max="13563" width="11.5703125" style="183" customWidth="1"/>
    <col min="13564" max="13564" width="18.42578125" style="183" customWidth="1"/>
    <col min="13565" max="13565" width="10.140625" style="183" customWidth="1"/>
    <col min="13566" max="13566" width="15.5703125" style="183" customWidth="1"/>
    <col min="13567" max="13567" width="16" style="183" customWidth="1"/>
    <col min="13568" max="13568" width="7" style="183" customWidth="1"/>
    <col min="13569" max="13569" width="14.42578125" style="183" customWidth="1"/>
    <col min="13570" max="13570" width="11" style="183" customWidth="1"/>
    <col min="13571" max="13572" width="13.85546875" style="183" customWidth="1"/>
    <col min="13573" max="13573" width="12.140625" style="183" customWidth="1"/>
    <col min="13574" max="13574" width="13.85546875" style="183" customWidth="1"/>
    <col min="13575" max="13575" width="11.5703125" style="183" customWidth="1"/>
    <col min="13576" max="13576" width="15.140625" style="183" customWidth="1"/>
    <col min="13577" max="13577" width="13.85546875" style="183" customWidth="1"/>
    <col min="13578" max="13578" width="10.5703125" style="183" customWidth="1"/>
    <col min="13579" max="13579" width="13.85546875" style="183" customWidth="1"/>
    <col min="13580" max="13580" width="11.7109375" style="183" customWidth="1"/>
    <col min="13581" max="13581" width="0" style="183" hidden="1" customWidth="1"/>
    <col min="13582" max="13582" width="35.140625" style="183" customWidth="1"/>
    <col min="13583" max="13583" width="36.28515625" style="183" customWidth="1"/>
    <col min="13584" max="13816" width="9.140625" style="183"/>
    <col min="13817" max="13817" width="3.5703125" style="183" customWidth="1"/>
    <col min="13818" max="13818" width="25.7109375" style="183" customWidth="1"/>
    <col min="13819" max="13819" width="11.5703125" style="183" customWidth="1"/>
    <col min="13820" max="13820" width="18.42578125" style="183" customWidth="1"/>
    <col min="13821" max="13821" width="10.140625" style="183" customWidth="1"/>
    <col min="13822" max="13822" width="15.5703125" style="183" customWidth="1"/>
    <col min="13823" max="13823" width="16" style="183" customWidth="1"/>
    <col min="13824" max="13824" width="7" style="183" customWidth="1"/>
    <col min="13825" max="13825" width="14.42578125" style="183" customWidth="1"/>
    <col min="13826" max="13826" width="11" style="183" customWidth="1"/>
    <col min="13827" max="13828" width="13.85546875" style="183" customWidth="1"/>
    <col min="13829" max="13829" width="12.140625" style="183" customWidth="1"/>
    <col min="13830" max="13830" width="13.85546875" style="183" customWidth="1"/>
    <col min="13831" max="13831" width="11.5703125" style="183" customWidth="1"/>
    <col min="13832" max="13832" width="15.140625" style="183" customWidth="1"/>
    <col min="13833" max="13833" width="13.85546875" style="183" customWidth="1"/>
    <col min="13834" max="13834" width="10.5703125" style="183" customWidth="1"/>
    <col min="13835" max="13835" width="13.85546875" style="183" customWidth="1"/>
    <col min="13836" max="13836" width="11.7109375" style="183" customWidth="1"/>
    <col min="13837" max="13837" width="0" style="183" hidden="1" customWidth="1"/>
    <col min="13838" max="13838" width="35.140625" style="183" customWidth="1"/>
    <col min="13839" max="13839" width="36.28515625" style="183" customWidth="1"/>
    <col min="13840" max="14072" width="9.140625" style="183"/>
    <col min="14073" max="14073" width="3.5703125" style="183" customWidth="1"/>
    <col min="14074" max="14074" width="25.7109375" style="183" customWidth="1"/>
    <col min="14075" max="14075" width="11.5703125" style="183" customWidth="1"/>
    <col min="14076" max="14076" width="18.42578125" style="183" customWidth="1"/>
    <col min="14077" max="14077" width="10.140625" style="183" customWidth="1"/>
    <col min="14078" max="14078" width="15.5703125" style="183" customWidth="1"/>
    <col min="14079" max="14079" width="16" style="183" customWidth="1"/>
    <col min="14080" max="14080" width="7" style="183" customWidth="1"/>
    <col min="14081" max="14081" width="14.42578125" style="183" customWidth="1"/>
    <col min="14082" max="14082" width="11" style="183" customWidth="1"/>
    <col min="14083" max="14084" width="13.85546875" style="183" customWidth="1"/>
    <col min="14085" max="14085" width="12.140625" style="183" customWidth="1"/>
    <col min="14086" max="14086" width="13.85546875" style="183" customWidth="1"/>
    <col min="14087" max="14087" width="11.5703125" style="183" customWidth="1"/>
    <col min="14088" max="14088" width="15.140625" style="183" customWidth="1"/>
    <col min="14089" max="14089" width="13.85546875" style="183" customWidth="1"/>
    <col min="14090" max="14090" width="10.5703125" style="183" customWidth="1"/>
    <col min="14091" max="14091" width="13.85546875" style="183" customWidth="1"/>
    <col min="14092" max="14092" width="11.7109375" style="183" customWidth="1"/>
    <col min="14093" max="14093" width="0" style="183" hidden="1" customWidth="1"/>
    <col min="14094" max="14094" width="35.140625" style="183" customWidth="1"/>
    <col min="14095" max="14095" width="36.28515625" style="183" customWidth="1"/>
    <col min="14096" max="14328" width="9.140625" style="183"/>
    <col min="14329" max="14329" width="3.5703125" style="183" customWidth="1"/>
    <col min="14330" max="14330" width="25.7109375" style="183" customWidth="1"/>
    <col min="14331" max="14331" width="11.5703125" style="183" customWidth="1"/>
    <col min="14332" max="14332" width="18.42578125" style="183" customWidth="1"/>
    <col min="14333" max="14333" width="10.140625" style="183" customWidth="1"/>
    <col min="14334" max="14334" width="15.5703125" style="183" customWidth="1"/>
    <col min="14335" max="14335" width="16" style="183" customWidth="1"/>
    <col min="14336" max="14336" width="7" style="183" customWidth="1"/>
    <col min="14337" max="14337" width="14.42578125" style="183" customWidth="1"/>
    <col min="14338" max="14338" width="11" style="183" customWidth="1"/>
    <col min="14339" max="14340" width="13.85546875" style="183" customWidth="1"/>
    <col min="14341" max="14341" width="12.140625" style="183" customWidth="1"/>
    <col min="14342" max="14342" width="13.85546875" style="183" customWidth="1"/>
    <col min="14343" max="14343" width="11.5703125" style="183" customWidth="1"/>
    <col min="14344" max="14344" width="15.140625" style="183" customWidth="1"/>
    <col min="14345" max="14345" width="13.85546875" style="183" customWidth="1"/>
    <col min="14346" max="14346" width="10.5703125" style="183" customWidth="1"/>
    <col min="14347" max="14347" width="13.85546875" style="183" customWidth="1"/>
    <col min="14348" max="14348" width="11.7109375" style="183" customWidth="1"/>
    <col min="14349" max="14349" width="0" style="183" hidden="1" customWidth="1"/>
    <col min="14350" max="14350" width="35.140625" style="183" customWidth="1"/>
    <col min="14351" max="14351" width="36.28515625" style="183" customWidth="1"/>
    <col min="14352" max="14584" width="9.140625" style="183"/>
    <col min="14585" max="14585" width="3.5703125" style="183" customWidth="1"/>
    <col min="14586" max="14586" width="25.7109375" style="183" customWidth="1"/>
    <col min="14587" max="14587" width="11.5703125" style="183" customWidth="1"/>
    <col min="14588" max="14588" width="18.42578125" style="183" customWidth="1"/>
    <col min="14589" max="14589" width="10.140625" style="183" customWidth="1"/>
    <col min="14590" max="14590" width="15.5703125" style="183" customWidth="1"/>
    <col min="14591" max="14591" width="16" style="183" customWidth="1"/>
    <col min="14592" max="14592" width="7" style="183" customWidth="1"/>
    <col min="14593" max="14593" width="14.42578125" style="183" customWidth="1"/>
    <col min="14594" max="14594" width="11" style="183" customWidth="1"/>
    <col min="14595" max="14596" width="13.85546875" style="183" customWidth="1"/>
    <col min="14597" max="14597" width="12.140625" style="183" customWidth="1"/>
    <col min="14598" max="14598" width="13.85546875" style="183" customWidth="1"/>
    <col min="14599" max="14599" width="11.5703125" style="183" customWidth="1"/>
    <col min="14600" max="14600" width="15.140625" style="183" customWidth="1"/>
    <col min="14601" max="14601" width="13.85546875" style="183" customWidth="1"/>
    <col min="14602" max="14602" width="10.5703125" style="183" customWidth="1"/>
    <col min="14603" max="14603" width="13.85546875" style="183" customWidth="1"/>
    <col min="14604" max="14604" width="11.7109375" style="183" customWidth="1"/>
    <col min="14605" max="14605" width="0" style="183" hidden="1" customWidth="1"/>
    <col min="14606" max="14606" width="35.140625" style="183" customWidth="1"/>
    <col min="14607" max="14607" width="36.28515625" style="183" customWidth="1"/>
    <col min="14608" max="14840" width="9.140625" style="183"/>
    <col min="14841" max="14841" width="3.5703125" style="183" customWidth="1"/>
    <col min="14842" max="14842" width="25.7109375" style="183" customWidth="1"/>
    <col min="14843" max="14843" width="11.5703125" style="183" customWidth="1"/>
    <col min="14844" max="14844" width="18.42578125" style="183" customWidth="1"/>
    <col min="14845" max="14845" width="10.140625" style="183" customWidth="1"/>
    <col min="14846" max="14846" width="15.5703125" style="183" customWidth="1"/>
    <col min="14847" max="14847" width="16" style="183" customWidth="1"/>
    <col min="14848" max="14848" width="7" style="183" customWidth="1"/>
    <col min="14849" max="14849" width="14.42578125" style="183" customWidth="1"/>
    <col min="14850" max="14850" width="11" style="183" customWidth="1"/>
    <col min="14851" max="14852" width="13.85546875" style="183" customWidth="1"/>
    <col min="14853" max="14853" width="12.140625" style="183" customWidth="1"/>
    <col min="14854" max="14854" width="13.85546875" style="183" customWidth="1"/>
    <col min="14855" max="14855" width="11.5703125" style="183" customWidth="1"/>
    <col min="14856" max="14856" width="15.140625" style="183" customWidth="1"/>
    <col min="14857" max="14857" width="13.85546875" style="183" customWidth="1"/>
    <col min="14858" max="14858" width="10.5703125" style="183" customWidth="1"/>
    <col min="14859" max="14859" width="13.85546875" style="183" customWidth="1"/>
    <col min="14860" max="14860" width="11.7109375" style="183" customWidth="1"/>
    <col min="14861" max="14861" width="0" style="183" hidden="1" customWidth="1"/>
    <col min="14862" max="14862" width="35.140625" style="183" customWidth="1"/>
    <col min="14863" max="14863" width="36.28515625" style="183" customWidth="1"/>
    <col min="14864" max="15096" width="9.140625" style="183"/>
    <col min="15097" max="15097" width="3.5703125" style="183" customWidth="1"/>
    <col min="15098" max="15098" width="25.7109375" style="183" customWidth="1"/>
    <col min="15099" max="15099" width="11.5703125" style="183" customWidth="1"/>
    <col min="15100" max="15100" width="18.42578125" style="183" customWidth="1"/>
    <col min="15101" max="15101" width="10.140625" style="183" customWidth="1"/>
    <col min="15102" max="15102" width="15.5703125" style="183" customWidth="1"/>
    <col min="15103" max="15103" width="16" style="183" customWidth="1"/>
    <col min="15104" max="15104" width="7" style="183" customWidth="1"/>
    <col min="15105" max="15105" width="14.42578125" style="183" customWidth="1"/>
    <col min="15106" max="15106" width="11" style="183" customWidth="1"/>
    <col min="15107" max="15108" width="13.85546875" style="183" customWidth="1"/>
    <col min="15109" max="15109" width="12.140625" style="183" customWidth="1"/>
    <col min="15110" max="15110" width="13.85546875" style="183" customWidth="1"/>
    <col min="15111" max="15111" width="11.5703125" style="183" customWidth="1"/>
    <col min="15112" max="15112" width="15.140625" style="183" customWidth="1"/>
    <col min="15113" max="15113" width="13.85546875" style="183" customWidth="1"/>
    <col min="15114" max="15114" width="10.5703125" style="183" customWidth="1"/>
    <col min="15115" max="15115" width="13.85546875" style="183" customWidth="1"/>
    <col min="15116" max="15116" width="11.7109375" style="183" customWidth="1"/>
    <col min="15117" max="15117" width="0" style="183" hidden="1" customWidth="1"/>
    <col min="15118" max="15118" width="35.140625" style="183" customWidth="1"/>
    <col min="15119" max="15119" width="36.28515625" style="183" customWidth="1"/>
    <col min="15120" max="15352" width="9.140625" style="183"/>
    <col min="15353" max="15353" width="3.5703125" style="183" customWidth="1"/>
    <col min="15354" max="15354" width="25.7109375" style="183" customWidth="1"/>
    <col min="15355" max="15355" width="11.5703125" style="183" customWidth="1"/>
    <col min="15356" max="15356" width="18.42578125" style="183" customWidth="1"/>
    <col min="15357" max="15357" width="10.140625" style="183" customWidth="1"/>
    <col min="15358" max="15358" width="15.5703125" style="183" customWidth="1"/>
    <col min="15359" max="15359" width="16" style="183" customWidth="1"/>
    <col min="15360" max="15360" width="7" style="183" customWidth="1"/>
    <col min="15361" max="15361" width="14.42578125" style="183" customWidth="1"/>
    <col min="15362" max="15362" width="11" style="183" customWidth="1"/>
    <col min="15363" max="15364" width="13.85546875" style="183" customWidth="1"/>
    <col min="15365" max="15365" width="12.140625" style="183" customWidth="1"/>
    <col min="15366" max="15366" width="13.85546875" style="183" customWidth="1"/>
    <col min="15367" max="15367" width="11.5703125" style="183" customWidth="1"/>
    <col min="15368" max="15368" width="15.140625" style="183" customWidth="1"/>
    <col min="15369" max="15369" width="13.85546875" style="183" customWidth="1"/>
    <col min="15370" max="15370" width="10.5703125" style="183" customWidth="1"/>
    <col min="15371" max="15371" width="13.85546875" style="183" customWidth="1"/>
    <col min="15372" max="15372" width="11.7109375" style="183" customWidth="1"/>
    <col min="15373" max="15373" width="0" style="183" hidden="1" customWidth="1"/>
    <col min="15374" max="15374" width="35.140625" style="183" customWidth="1"/>
    <col min="15375" max="15375" width="36.28515625" style="183" customWidth="1"/>
    <col min="15376" max="15608" width="9.140625" style="183"/>
    <col min="15609" max="15609" width="3.5703125" style="183" customWidth="1"/>
    <col min="15610" max="15610" width="25.7109375" style="183" customWidth="1"/>
    <col min="15611" max="15611" width="11.5703125" style="183" customWidth="1"/>
    <col min="15612" max="15612" width="18.42578125" style="183" customWidth="1"/>
    <col min="15613" max="15613" width="10.140625" style="183" customWidth="1"/>
    <col min="15614" max="15614" width="15.5703125" style="183" customWidth="1"/>
    <col min="15615" max="15615" width="16" style="183" customWidth="1"/>
    <col min="15616" max="15616" width="7" style="183" customWidth="1"/>
    <col min="15617" max="15617" width="14.42578125" style="183" customWidth="1"/>
    <col min="15618" max="15618" width="11" style="183" customWidth="1"/>
    <col min="15619" max="15620" width="13.85546875" style="183" customWidth="1"/>
    <col min="15621" max="15621" width="12.140625" style="183" customWidth="1"/>
    <col min="15622" max="15622" width="13.85546875" style="183" customWidth="1"/>
    <col min="15623" max="15623" width="11.5703125" style="183" customWidth="1"/>
    <col min="15624" max="15624" width="15.140625" style="183" customWidth="1"/>
    <col min="15625" max="15625" width="13.85546875" style="183" customWidth="1"/>
    <col min="15626" max="15626" width="10.5703125" style="183" customWidth="1"/>
    <col min="15627" max="15627" width="13.85546875" style="183" customWidth="1"/>
    <col min="15628" max="15628" width="11.7109375" style="183" customWidth="1"/>
    <col min="15629" max="15629" width="0" style="183" hidden="1" customWidth="1"/>
    <col min="15630" max="15630" width="35.140625" style="183" customWidth="1"/>
    <col min="15631" max="15631" width="36.28515625" style="183" customWidth="1"/>
    <col min="15632" max="15864" width="9.140625" style="183"/>
    <col min="15865" max="15865" width="3.5703125" style="183" customWidth="1"/>
    <col min="15866" max="15866" width="25.7109375" style="183" customWidth="1"/>
    <col min="15867" max="15867" width="11.5703125" style="183" customWidth="1"/>
    <col min="15868" max="15868" width="18.42578125" style="183" customWidth="1"/>
    <col min="15869" max="15869" width="10.140625" style="183" customWidth="1"/>
    <col min="15870" max="15870" width="15.5703125" style="183" customWidth="1"/>
    <col min="15871" max="15871" width="16" style="183" customWidth="1"/>
    <col min="15872" max="15872" width="7" style="183" customWidth="1"/>
    <col min="15873" max="15873" width="14.42578125" style="183" customWidth="1"/>
    <col min="15874" max="15874" width="11" style="183" customWidth="1"/>
    <col min="15875" max="15876" width="13.85546875" style="183" customWidth="1"/>
    <col min="15877" max="15877" width="12.140625" style="183" customWidth="1"/>
    <col min="15878" max="15878" width="13.85546875" style="183" customWidth="1"/>
    <col min="15879" max="15879" width="11.5703125" style="183" customWidth="1"/>
    <col min="15880" max="15880" width="15.140625" style="183" customWidth="1"/>
    <col min="15881" max="15881" width="13.85546875" style="183" customWidth="1"/>
    <col min="15882" max="15882" width="10.5703125" style="183" customWidth="1"/>
    <col min="15883" max="15883" width="13.85546875" style="183" customWidth="1"/>
    <col min="15884" max="15884" width="11.7109375" style="183" customWidth="1"/>
    <col min="15885" max="15885" width="0" style="183" hidden="1" customWidth="1"/>
    <col min="15886" max="15886" width="35.140625" style="183" customWidth="1"/>
    <col min="15887" max="15887" width="36.28515625" style="183" customWidth="1"/>
    <col min="15888" max="16120" width="9.140625" style="183"/>
    <col min="16121" max="16121" width="3.5703125" style="183" customWidth="1"/>
    <col min="16122" max="16122" width="25.7109375" style="183" customWidth="1"/>
    <col min="16123" max="16123" width="11.5703125" style="183" customWidth="1"/>
    <col min="16124" max="16124" width="18.42578125" style="183" customWidth="1"/>
    <col min="16125" max="16125" width="10.140625" style="183" customWidth="1"/>
    <col min="16126" max="16126" width="15.5703125" style="183" customWidth="1"/>
    <col min="16127" max="16127" width="16" style="183" customWidth="1"/>
    <col min="16128" max="16128" width="7" style="183" customWidth="1"/>
    <col min="16129" max="16129" width="14.42578125" style="183" customWidth="1"/>
    <col min="16130" max="16130" width="11" style="183" customWidth="1"/>
    <col min="16131" max="16132" width="13.85546875" style="183" customWidth="1"/>
    <col min="16133" max="16133" width="12.140625" style="183" customWidth="1"/>
    <col min="16134" max="16134" width="13.85546875" style="183" customWidth="1"/>
    <col min="16135" max="16135" width="11.5703125" style="183" customWidth="1"/>
    <col min="16136" max="16136" width="15.140625" style="183" customWidth="1"/>
    <col min="16137" max="16137" width="13.85546875" style="183" customWidth="1"/>
    <col min="16138" max="16138" width="10.5703125" style="183" customWidth="1"/>
    <col min="16139" max="16139" width="13.85546875" style="183" customWidth="1"/>
    <col min="16140" max="16140" width="11.7109375" style="183" customWidth="1"/>
    <col min="16141" max="16141" width="0" style="183" hidden="1" customWidth="1"/>
    <col min="16142" max="16142" width="35.140625" style="183" customWidth="1"/>
    <col min="16143" max="16143" width="36.28515625" style="183" customWidth="1"/>
    <col min="16144" max="16384" width="9.140625" style="183"/>
  </cols>
  <sheetData>
    <row r="1" spans="1:15" x14ac:dyDescent="0.2">
      <c r="M1" s="185" t="s">
        <v>281</v>
      </c>
    </row>
    <row r="2" spans="1:15" x14ac:dyDescent="0.2">
      <c r="O2" s="185" t="s">
        <v>297</v>
      </c>
    </row>
    <row r="3" spans="1:15" x14ac:dyDescent="0.2">
      <c r="A3" s="549" t="s">
        <v>298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</row>
    <row r="4" spans="1:15" x14ac:dyDescent="0.2">
      <c r="A4" s="550" t="s">
        <v>380</v>
      </c>
      <c r="B4" s="550"/>
      <c r="C4" s="550"/>
      <c r="D4" s="550"/>
      <c r="E4" s="550"/>
      <c r="F4" s="550"/>
      <c r="G4" s="550"/>
      <c r="H4" s="550"/>
      <c r="I4" s="550"/>
      <c r="J4" s="550"/>
      <c r="K4" s="550"/>
      <c r="L4" s="550"/>
      <c r="M4" s="550"/>
      <c r="N4" s="550"/>
      <c r="O4" s="550"/>
    </row>
    <row r="5" spans="1:15" x14ac:dyDescent="0.2">
      <c r="G5" s="185"/>
      <c r="H5" s="185"/>
      <c r="I5" s="185"/>
      <c r="J5" s="185"/>
      <c r="K5" s="185"/>
      <c r="L5" s="185"/>
    </row>
    <row r="6" spans="1:15" ht="32.450000000000003" customHeight="1" x14ac:dyDescent="0.2">
      <c r="A6" s="551" t="s">
        <v>0</v>
      </c>
      <c r="B6" s="552" t="s">
        <v>303</v>
      </c>
      <c r="C6" s="553" t="s">
        <v>296</v>
      </c>
      <c r="D6" s="552" t="s">
        <v>40</v>
      </c>
      <c r="E6" s="554" t="s">
        <v>393</v>
      </c>
      <c r="F6" s="554"/>
      <c r="G6" s="555"/>
      <c r="H6" s="555" t="s">
        <v>282</v>
      </c>
      <c r="I6" s="556"/>
      <c r="J6" s="556"/>
      <c r="K6" s="556"/>
      <c r="L6" s="557"/>
      <c r="M6" s="186"/>
      <c r="N6" s="554" t="s">
        <v>283</v>
      </c>
      <c r="O6" s="554"/>
    </row>
    <row r="7" spans="1:15" ht="13.15" customHeight="1" x14ac:dyDescent="0.2">
      <c r="A7" s="551"/>
      <c r="B7" s="552"/>
      <c r="C7" s="553"/>
      <c r="D7" s="552"/>
      <c r="E7" s="561" t="s">
        <v>299</v>
      </c>
      <c r="F7" s="554" t="s">
        <v>284</v>
      </c>
      <c r="G7" s="562" t="s">
        <v>285</v>
      </c>
      <c r="H7" s="558" t="s">
        <v>300</v>
      </c>
      <c r="I7" s="558" t="s">
        <v>301</v>
      </c>
      <c r="J7" s="558" t="s">
        <v>302</v>
      </c>
      <c r="K7" s="558" t="s">
        <v>304</v>
      </c>
      <c r="L7" s="558" t="s">
        <v>286</v>
      </c>
      <c r="M7" s="187"/>
      <c r="N7" s="554" t="s">
        <v>287</v>
      </c>
      <c r="O7" s="554" t="s">
        <v>288</v>
      </c>
    </row>
    <row r="8" spans="1:15" ht="80.45" customHeight="1" x14ac:dyDescent="0.2">
      <c r="A8" s="551"/>
      <c r="B8" s="552"/>
      <c r="C8" s="553"/>
      <c r="D8" s="552"/>
      <c r="E8" s="561"/>
      <c r="F8" s="554"/>
      <c r="G8" s="562"/>
      <c r="H8" s="560"/>
      <c r="I8" s="559"/>
      <c r="J8" s="559"/>
      <c r="K8" s="559"/>
      <c r="L8" s="559"/>
      <c r="M8" s="188"/>
      <c r="N8" s="554"/>
      <c r="O8" s="554"/>
    </row>
    <row r="9" spans="1:15" x14ac:dyDescent="0.2">
      <c r="A9" s="311">
        <v>1</v>
      </c>
      <c r="B9" s="311">
        <v>2</v>
      </c>
      <c r="C9" s="312">
        <v>3</v>
      </c>
      <c r="D9" s="315">
        <v>4</v>
      </c>
      <c r="E9" s="315">
        <v>6</v>
      </c>
      <c r="F9" s="315">
        <v>7</v>
      </c>
      <c r="G9" s="315">
        <v>8</v>
      </c>
      <c r="H9" s="311">
        <v>9</v>
      </c>
      <c r="I9" s="311">
        <v>10</v>
      </c>
      <c r="J9" s="311">
        <v>11</v>
      </c>
      <c r="K9" s="311">
        <v>12</v>
      </c>
      <c r="L9" s="311">
        <v>13</v>
      </c>
      <c r="M9" s="311">
        <v>21</v>
      </c>
      <c r="N9" s="311">
        <v>14</v>
      </c>
      <c r="O9" s="311">
        <v>15</v>
      </c>
    </row>
    <row r="10" spans="1:15" ht="13.15" customHeight="1" x14ac:dyDescent="0.2">
      <c r="A10" s="537" t="s">
        <v>289</v>
      </c>
      <c r="B10" s="538"/>
      <c r="C10" s="543"/>
      <c r="D10" s="189" t="s">
        <v>41</v>
      </c>
      <c r="E10" s="190">
        <f>E11+E12+E13</f>
        <v>61772.40898</v>
      </c>
      <c r="F10" s="190">
        <f>F11+F12+F13+F15</f>
        <v>3957.68534</v>
      </c>
      <c r="G10" s="191">
        <f>F10/E10*100</f>
        <v>6.4068819807260171</v>
      </c>
      <c r="H10" s="546" t="s">
        <v>290</v>
      </c>
      <c r="I10" s="546" t="s">
        <v>290</v>
      </c>
      <c r="J10" s="546" t="s">
        <v>290</v>
      </c>
      <c r="K10" s="546" t="s">
        <v>290</v>
      </c>
      <c r="L10" s="546" t="s">
        <v>290</v>
      </c>
      <c r="M10" s="579"/>
      <c r="N10" s="564"/>
      <c r="O10" s="564"/>
    </row>
    <row r="11" spans="1:15" ht="25.5" x14ac:dyDescent="0.2">
      <c r="A11" s="539"/>
      <c r="B11" s="540"/>
      <c r="C11" s="544"/>
      <c r="D11" s="189" t="s">
        <v>37</v>
      </c>
      <c r="E11" s="190">
        <f t="shared" ref="E11:F15" si="0">E18+E24</f>
        <v>1730.6000000000001</v>
      </c>
      <c r="F11" s="190">
        <f t="shared" si="0"/>
        <v>432.36502999999999</v>
      </c>
      <c r="G11" s="191">
        <f t="shared" ref="G11:G22" si="1">F11/E11*100</f>
        <v>24.983533456604643</v>
      </c>
      <c r="H11" s="547"/>
      <c r="I11" s="547"/>
      <c r="J11" s="547"/>
      <c r="K11" s="547"/>
      <c r="L11" s="547"/>
      <c r="M11" s="579"/>
      <c r="N11" s="565"/>
      <c r="O11" s="565"/>
    </row>
    <row r="12" spans="1:15" ht="25.5" x14ac:dyDescent="0.2">
      <c r="A12" s="539"/>
      <c r="B12" s="540"/>
      <c r="C12" s="544"/>
      <c r="D12" s="192" t="s">
        <v>2</v>
      </c>
      <c r="E12" s="190">
        <f t="shared" si="0"/>
        <v>45629.8</v>
      </c>
      <c r="F12" s="190">
        <f t="shared" si="0"/>
        <v>676.26324999999997</v>
      </c>
      <c r="G12" s="191">
        <f t="shared" si="1"/>
        <v>1.4820649005693645</v>
      </c>
      <c r="H12" s="547"/>
      <c r="I12" s="547"/>
      <c r="J12" s="547"/>
      <c r="K12" s="547"/>
      <c r="L12" s="547"/>
      <c r="M12" s="579"/>
      <c r="N12" s="565"/>
      <c r="O12" s="565"/>
    </row>
    <row r="13" spans="1:15" ht="13.15" customHeight="1" x14ac:dyDescent="0.2">
      <c r="A13" s="539"/>
      <c r="B13" s="540"/>
      <c r="C13" s="544"/>
      <c r="D13" s="192" t="s">
        <v>43</v>
      </c>
      <c r="E13" s="190">
        <f t="shared" si="0"/>
        <v>14412.008980000001</v>
      </c>
      <c r="F13" s="190">
        <f t="shared" si="0"/>
        <v>2849.0570600000001</v>
      </c>
      <c r="G13" s="191">
        <f t="shared" si="1"/>
        <v>19.768632284046774</v>
      </c>
      <c r="H13" s="547"/>
      <c r="I13" s="547"/>
      <c r="J13" s="547"/>
      <c r="K13" s="547"/>
      <c r="L13" s="547"/>
      <c r="M13" s="579"/>
      <c r="N13" s="565"/>
      <c r="O13" s="565"/>
    </row>
    <row r="14" spans="1:15" ht="78.75" x14ac:dyDescent="0.25">
      <c r="A14" s="539"/>
      <c r="B14" s="540"/>
      <c r="C14" s="544"/>
      <c r="D14" s="182" t="s">
        <v>355</v>
      </c>
      <c r="E14" s="190">
        <f t="shared" si="0"/>
        <v>4912.0089800000005</v>
      </c>
      <c r="F14" s="190">
        <f t="shared" si="0"/>
        <v>2849.0570600000001</v>
      </c>
      <c r="G14" s="191">
        <f t="shared" si="1"/>
        <v>58.001869939578157</v>
      </c>
      <c r="H14" s="547"/>
      <c r="I14" s="547"/>
      <c r="J14" s="547"/>
      <c r="K14" s="547"/>
      <c r="L14" s="547"/>
      <c r="M14" s="579"/>
      <c r="N14" s="565"/>
      <c r="O14" s="565"/>
    </row>
    <row r="15" spans="1:15" ht="36.75" customHeight="1" x14ac:dyDescent="0.25">
      <c r="A15" s="541"/>
      <c r="B15" s="542"/>
      <c r="C15" s="545"/>
      <c r="D15" s="182" t="s">
        <v>462</v>
      </c>
      <c r="E15" s="190">
        <f t="shared" si="0"/>
        <v>9500</v>
      </c>
      <c r="F15" s="190">
        <f t="shared" si="0"/>
        <v>0</v>
      </c>
      <c r="G15" s="191">
        <f t="shared" si="1"/>
        <v>0</v>
      </c>
      <c r="H15" s="548"/>
      <c r="I15" s="548"/>
      <c r="J15" s="548"/>
      <c r="K15" s="548"/>
      <c r="L15" s="548"/>
      <c r="M15" s="314"/>
      <c r="N15" s="566"/>
      <c r="O15" s="566"/>
    </row>
    <row r="16" spans="1:15" ht="13.15" customHeight="1" x14ac:dyDescent="0.2">
      <c r="A16" s="563" t="s">
        <v>36</v>
      </c>
      <c r="B16" s="563"/>
      <c r="C16" s="563"/>
      <c r="D16" s="563"/>
      <c r="E16" s="563"/>
      <c r="F16" s="563"/>
      <c r="G16" s="563"/>
      <c r="H16" s="563"/>
      <c r="I16" s="563"/>
      <c r="J16" s="563"/>
      <c r="K16" s="563"/>
      <c r="L16" s="563"/>
      <c r="M16" s="563"/>
      <c r="N16" s="193"/>
      <c r="O16" s="193"/>
    </row>
    <row r="17" spans="1:56" ht="94.5" customHeight="1" x14ac:dyDescent="0.2">
      <c r="A17" s="522">
        <v>1</v>
      </c>
      <c r="B17" s="576" t="s">
        <v>377</v>
      </c>
      <c r="C17" s="519"/>
      <c r="D17" s="194" t="s">
        <v>41</v>
      </c>
      <c r="E17" s="320">
        <f>E18+E19+E20</f>
        <v>61772.40898</v>
      </c>
      <c r="F17" s="320">
        <f>SUM(F18:F20)</f>
        <v>3957.68534</v>
      </c>
      <c r="G17" s="321">
        <f t="shared" si="1"/>
        <v>6.4068819807260171</v>
      </c>
      <c r="H17" s="535">
        <v>7</v>
      </c>
      <c r="I17" s="526" t="s">
        <v>524</v>
      </c>
      <c r="J17" s="529">
        <v>15</v>
      </c>
      <c r="K17" s="529">
        <v>16.45</v>
      </c>
      <c r="L17" s="532">
        <f>K17/J17</f>
        <v>1.0966666666666667</v>
      </c>
      <c r="M17" s="575"/>
      <c r="N17" s="514"/>
      <c r="O17" s="514"/>
    </row>
    <row r="18" spans="1:56" ht="25.5" x14ac:dyDescent="0.2">
      <c r="A18" s="523"/>
      <c r="B18" s="577"/>
      <c r="C18" s="520"/>
      <c r="D18" s="194" t="s">
        <v>37</v>
      </c>
      <c r="E18" s="320">
        <f>'[1]Финансирование '!E415</f>
        <v>1730.6000000000001</v>
      </c>
      <c r="F18" s="320">
        <f>'[2]Финансирование '!F435</f>
        <v>432.36502999999999</v>
      </c>
      <c r="G18" s="321">
        <f t="shared" si="1"/>
        <v>24.983533456604643</v>
      </c>
      <c r="H18" s="536"/>
      <c r="I18" s="527"/>
      <c r="J18" s="530"/>
      <c r="K18" s="530"/>
      <c r="L18" s="533"/>
      <c r="M18" s="575"/>
      <c r="N18" s="515"/>
      <c r="O18" s="515"/>
    </row>
    <row r="19" spans="1:56" ht="38.25" customHeight="1" x14ac:dyDescent="0.2">
      <c r="A19" s="523"/>
      <c r="B19" s="577"/>
      <c r="C19" s="520"/>
      <c r="D19" s="196" t="s">
        <v>292</v>
      </c>
      <c r="E19" s="320">
        <f>864.3+1842.5+4923+38000</f>
        <v>45629.8</v>
      </c>
      <c r="F19" s="320">
        <f>'[2]Финансирование '!F436</f>
        <v>676.26324999999997</v>
      </c>
      <c r="G19" s="320">
        <f t="shared" si="1"/>
        <v>1.4820649005693645</v>
      </c>
      <c r="H19" s="536"/>
      <c r="I19" s="527"/>
      <c r="J19" s="530"/>
      <c r="K19" s="530"/>
      <c r="L19" s="533"/>
      <c r="M19" s="575"/>
      <c r="N19" s="515"/>
      <c r="O19" s="515"/>
    </row>
    <row r="20" spans="1:56" ht="72" customHeight="1" x14ac:dyDescent="0.2">
      <c r="A20" s="523"/>
      <c r="B20" s="577"/>
      <c r="C20" s="520"/>
      <c r="D20" s="196" t="s">
        <v>43</v>
      </c>
      <c r="E20" s="320">
        <f>E21+E22</f>
        <v>14412.008980000001</v>
      </c>
      <c r="F20" s="320">
        <v>2849.0570600000001</v>
      </c>
      <c r="G20" s="321">
        <f t="shared" si="1"/>
        <v>19.768632284046774</v>
      </c>
      <c r="H20" s="536"/>
      <c r="I20" s="528"/>
      <c r="J20" s="531"/>
      <c r="K20" s="531"/>
      <c r="L20" s="534"/>
      <c r="M20" s="575"/>
      <c r="N20" s="515"/>
      <c r="O20" s="515"/>
    </row>
    <row r="21" spans="1:56" s="198" customFormat="1" ht="189" x14ac:dyDescent="0.25">
      <c r="A21" s="523"/>
      <c r="B21" s="577"/>
      <c r="C21" s="520"/>
      <c r="D21" s="182" t="s">
        <v>355</v>
      </c>
      <c r="E21" s="320">
        <f>354.22143+755.13755+1159+1412.9+1230.75</f>
        <v>4912.0089800000005</v>
      </c>
      <c r="F21" s="320">
        <f>F20</f>
        <v>2849.0570600000001</v>
      </c>
      <c r="G21" s="321">
        <f t="shared" si="1"/>
        <v>58.001869939578157</v>
      </c>
      <c r="H21" s="322">
        <v>8</v>
      </c>
      <c r="I21" s="323" t="s">
        <v>376</v>
      </c>
      <c r="J21" s="320">
        <v>4</v>
      </c>
      <c r="K21" s="320">
        <v>2</v>
      </c>
      <c r="L21" s="326">
        <f>K21/J21*100</f>
        <v>50</v>
      </c>
      <c r="M21" s="575"/>
      <c r="N21" s="515"/>
      <c r="O21" s="515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</row>
    <row r="22" spans="1:56" s="198" customFormat="1" ht="204" x14ac:dyDescent="0.25">
      <c r="A22" s="524"/>
      <c r="B22" s="578"/>
      <c r="C22" s="521"/>
      <c r="D22" s="182" t="s">
        <v>462</v>
      </c>
      <c r="E22" s="320">
        <v>9500</v>
      </c>
      <c r="F22" s="320">
        <f>'[2]Финансирование '!F439</f>
        <v>0</v>
      </c>
      <c r="G22" s="321">
        <f t="shared" si="1"/>
        <v>0</v>
      </c>
      <c r="H22" s="324">
        <v>9</v>
      </c>
      <c r="I22" s="325" t="s">
        <v>525</v>
      </c>
      <c r="J22" s="320">
        <v>90</v>
      </c>
      <c r="K22" s="320">
        <v>0</v>
      </c>
      <c r="L22" s="326">
        <v>0</v>
      </c>
      <c r="M22" s="313"/>
      <c r="N22" s="516"/>
      <c r="O22" s="516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</row>
    <row r="23" spans="1:56" s="198" customFormat="1" ht="12.75" hidden="1" customHeight="1" x14ac:dyDescent="0.2">
      <c r="A23" s="569">
        <v>2</v>
      </c>
      <c r="B23" s="572" t="s">
        <v>295</v>
      </c>
      <c r="C23" s="519"/>
      <c r="D23" s="199" t="s">
        <v>41</v>
      </c>
      <c r="E23" s="200">
        <f>SUM(E24:E27)</f>
        <v>0</v>
      </c>
      <c r="F23" s="200">
        <f>SUM(F24:F27)</f>
        <v>0</v>
      </c>
      <c r="G23" s="191" t="e">
        <f t="shared" ref="G23:G26" si="2">F23/E23*100</f>
        <v>#DIV/0!</v>
      </c>
      <c r="H23" s="201"/>
      <c r="I23" s="201"/>
      <c r="J23" s="201"/>
      <c r="K23" s="201"/>
      <c r="L23" s="201"/>
      <c r="N23" s="514"/>
      <c r="O23" s="514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</row>
    <row r="24" spans="1:56" s="198" customFormat="1" ht="25.5" hidden="1" x14ac:dyDescent="0.2">
      <c r="A24" s="570"/>
      <c r="B24" s="573"/>
      <c r="C24" s="520"/>
      <c r="D24" s="194" t="s">
        <v>37</v>
      </c>
      <c r="E24" s="200">
        <v>0</v>
      </c>
      <c r="F24" s="200">
        <v>0</v>
      </c>
      <c r="G24" s="191">
        <v>0</v>
      </c>
      <c r="H24" s="198" t="s">
        <v>291</v>
      </c>
      <c r="I24" s="198" t="s">
        <v>291</v>
      </c>
      <c r="J24" s="195" t="s">
        <v>291</v>
      </c>
      <c r="K24" s="195" t="s">
        <v>291</v>
      </c>
      <c r="L24" s="195" t="s">
        <v>291</v>
      </c>
      <c r="N24" s="515"/>
      <c r="O24" s="515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</row>
    <row r="25" spans="1:56" s="198" customFormat="1" ht="38.25" hidden="1" x14ac:dyDescent="0.2">
      <c r="A25" s="570"/>
      <c r="B25" s="573"/>
      <c r="C25" s="520"/>
      <c r="D25" s="196" t="s">
        <v>292</v>
      </c>
      <c r="E25" s="200">
        <v>0</v>
      </c>
      <c r="F25" s="202">
        <f>[3]Финансирование!G381</f>
        <v>0</v>
      </c>
      <c r="G25" s="191" t="e">
        <f t="shared" si="2"/>
        <v>#DIV/0!</v>
      </c>
      <c r="H25" s="195"/>
      <c r="I25" s="195"/>
      <c r="J25" s="195">
        <v>0</v>
      </c>
      <c r="K25" s="195">
        <v>0</v>
      </c>
      <c r="L25" s="195" t="e">
        <f>K25/J25*100</f>
        <v>#DIV/0!</v>
      </c>
      <c r="N25" s="515"/>
      <c r="O25" s="515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</row>
    <row r="26" spans="1:56" s="198" customFormat="1" ht="12.75" hidden="1" customHeight="1" x14ac:dyDescent="0.2">
      <c r="A26" s="570"/>
      <c r="B26" s="573"/>
      <c r="C26" s="520"/>
      <c r="D26" s="196" t="s">
        <v>43</v>
      </c>
      <c r="E26" s="200">
        <v>0</v>
      </c>
      <c r="F26" s="202">
        <f>[3]Финансирование!G382</f>
        <v>0</v>
      </c>
      <c r="G26" s="191" t="e">
        <f t="shared" si="2"/>
        <v>#DIV/0!</v>
      </c>
      <c r="H26" s="195"/>
      <c r="I26" s="195"/>
      <c r="J26" s="195">
        <v>0</v>
      </c>
      <c r="K26" s="195">
        <v>0</v>
      </c>
      <c r="L26" s="195" t="e">
        <f>K26/J26*100</f>
        <v>#DIV/0!</v>
      </c>
      <c r="N26" s="515"/>
      <c r="O26" s="515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</row>
    <row r="27" spans="1:56" s="198" customFormat="1" ht="25.5" hidden="1" x14ac:dyDescent="0.2">
      <c r="A27" s="571"/>
      <c r="B27" s="574"/>
      <c r="C27" s="521"/>
      <c r="D27" s="196" t="s">
        <v>265</v>
      </c>
      <c r="E27" s="200">
        <v>0</v>
      </c>
      <c r="F27" s="200">
        <v>0</v>
      </c>
      <c r="G27" s="191">
        <v>0</v>
      </c>
      <c r="H27" s="195" t="s">
        <v>291</v>
      </c>
      <c r="I27" s="195" t="s">
        <v>291</v>
      </c>
      <c r="J27" s="195" t="s">
        <v>291</v>
      </c>
      <c r="K27" s="195" t="s">
        <v>291</v>
      </c>
      <c r="L27" s="195" t="s">
        <v>291</v>
      </c>
      <c r="N27" s="516"/>
      <c r="O27" s="516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</row>
    <row r="29" spans="1:56" s="203" customFormat="1" x14ac:dyDescent="0.2">
      <c r="A29" s="203" t="s">
        <v>293</v>
      </c>
      <c r="C29" s="204"/>
    </row>
    <row r="30" spans="1:56" s="203" customFormat="1" ht="32.450000000000003" customHeight="1" x14ac:dyDescent="0.2">
      <c r="A30" s="567" t="s">
        <v>305</v>
      </c>
      <c r="B30" s="567"/>
      <c r="C30" s="567"/>
      <c r="D30" s="567"/>
      <c r="E30" s="567"/>
      <c r="F30" s="567"/>
      <c r="G30" s="567"/>
    </row>
    <row r="31" spans="1:56" ht="35.450000000000003" customHeight="1" x14ac:dyDescent="0.2">
      <c r="A31" s="568" t="s">
        <v>306</v>
      </c>
      <c r="B31" s="568"/>
      <c r="C31" s="568"/>
      <c r="D31" s="568"/>
      <c r="E31" s="568"/>
      <c r="F31" s="568"/>
      <c r="G31" s="568"/>
    </row>
    <row r="32" spans="1:56" x14ac:dyDescent="0.2">
      <c r="A32" s="205"/>
      <c r="B32" s="205"/>
    </row>
    <row r="33" spans="1:43" ht="7.15" customHeight="1" x14ac:dyDescent="0.2">
      <c r="B33" s="206"/>
      <c r="C33" s="207"/>
      <c r="D33" s="206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8"/>
      <c r="AL33" s="208"/>
      <c r="AM33" s="208"/>
      <c r="AN33" s="209"/>
      <c r="AO33" s="209"/>
      <c r="AP33" s="209"/>
      <c r="AQ33" s="208"/>
    </row>
    <row r="34" spans="1:43" s="206" customFormat="1" ht="33" customHeight="1" x14ac:dyDescent="0.25">
      <c r="A34" s="518" t="s">
        <v>567</v>
      </c>
      <c r="B34" s="518"/>
      <c r="C34" s="518"/>
      <c r="D34" s="518"/>
      <c r="E34" s="518"/>
      <c r="F34" s="518"/>
      <c r="G34" s="518"/>
      <c r="H34" s="518"/>
      <c r="I34" s="518"/>
      <c r="J34" s="210"/>
      <c r="K34" s="210"/>
      <c r="L34" s="210"/>
      <c r="M34" s="210"/>
      <c r="N34" s="210"/>
      <c r="O34" s="211"/>
      <c r="P34" s="210"/>
    </row>
    <row r="35" spans="1:43" x14ac:dyDescent="0.2">
      <c r="A35" s="212"/>
      <c r="B35" s="213"/>
      <c r="C35" s="213"/>
      <c r="D35" s="213"/>
      <c r="E35" s="213"/>
      <c r="F35" s="213"/>
      <c r="G35" s="213"/>
    </row>
    <row r="36" spans="1:43" x14ac:dyDescent="0.2">
      <c r="A36" s="525" t="s">
        <v>294</v>
      </c>
      <c r="B36" s="525"/>
      <c r="C36" s="525"/>
      <c r="D36" s="525"/>
      <c r="E36" s="213"/>
      <c r="F36" s="213"/>
      <c r="G36" s="213"/>
    </row>
    <row r="37" spans="1:43" ht="50.25" customHeight="1" x14ac:dyDescent="0.2">
      <c r="A37" s="517" t="s">
        <v>401</v>
      </c>
      <c r="B37" s="517"/>
      <c r="C37" s="517"/>
    </row>
  </sheetData>
  <mergeCells count="51">
    <mergeCell ref="A16:M16"/>
    <mergeCell ref="N10:N15"/>
    <mergeCell ref="O10:O15"/>
    <mergeCell ref="A30:G30"/>
    <mergeCell ref="A31:G31"/>
    <mergeCell ref="A23:A27"/>
    <mergeCell ref="B23:B27"/>
    <mergeCell ref="C23:C27"/>
    <mergeCell ref="N23:N27"/>
    <mergeCell ref="O23:O27"/>
    <mergeCell ref="M17:M21"/>
    <mergeCell ref="B17:B22"/>
    <mergeCell ref="M10:M14"/>
    <mergeCell ref="I10:I15"/>
    <mergeCell ref="J10:J15"/>
    <mergeCell ref="K10:K15"/>
    <mergeCell ref="L10:L15"/>
    <mergeCell ref="I7:I8"/>
    <mergeCell ref="J7:J8"/>
    <mergeCell ref="N6:O6"/>
    <mergeCell ref="E7:E8"/>
    <mergeCell ref="F7:F8"/>
    <mergeCell ref="G7:G8"/>
    <mergeCell ref="A10:B15"/>
    <mergeCell ref="C10:C15"/>
    <mergeCell ref="H10:H15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N17:N22"/>
    <mergeCell ref="O17:O22"/>
    <mergeCell ref="A37:C37"/>
    <mergeCell ref="A34:I34"/>
    <mergeCell ref="C17:C22"/>
    <mergeCell ref="A17:A22"/>
    <mergeCell ref="A36:D36"/>
    <mergeCell ref="I17:I20"/>
    <mergeCell ref="J17:J20"/>
    <mergeCell ref="K17:K20"/>
    <mergeCell ref="L17:L20"/>
    <mergeCell ref="H17:H20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2021-06-02T05:42:06Z</cp:lastPrinted>
  <dcterms:created xsi:type="dcterms:W3CDTF">2011-05-17T05:04:33Z</dcterms:created>
  <dcterms:modified xsi:type="dcterms:W3CDTF">2021-08-04T03:53:40Z</dcterms:modified>
</cp:coreProperties>
</file>